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sabljo\Desktop\USKOK-POLUGODIŠNJE IZVRŠENJE ZA 2026.-ZA OBJAVU-31.7.2026\"/>
    </mc:Choice>
  </mc:AlternateContent>
  <xr:revisionPtr revIDLastSave="0" documentId="13_ncr:1_{1535C3E2-7594-45D8-AA75-4F7D3FD2123B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54" i="15"/>
  <c r="F152" i="15"/>
  <c r="E152" i="15"/>
  <c r="D152" i="15"/>
  <c r="C152" i="15"/>
  <c r="F151" i="15"/>
  <c r="E151" i="15"/>
  <c r="D151" i="15"/>
  <c r="C151" i="15"/>
  <c r="F150" i="15"/>
  <c r="E150" i="15"/>
  <c r="D150" i="15"/>
  <c r="C150" i="15"/>
  <c r="F147" i="15"/>
  <c r="E147" i="15"/>
  <c r="D147" i="15"/>
  <c r="C147" i="15"/>
  <c r="F145" i="15"/>
  <c r="E145" i="15"/>
  <c r="D145" i="15"/>
  <c r="C145" i="15"/>
  <c r="F138" i="15"/>
  <c r="E138" i="15"/>
  <c r="D138" i="15"/>
  <c r="C138" i="15"/>
  <c r="F134" i="15"/>
  <c r="E134" i="15"/>
  <c r="D134" i="15"/>
  <c r="C134" i="15"/>
  <c r="F132" i="15"/>
  <c r="E132" i="15"/>
  <c r="D132" i="15"/>
  <c r="C132" i="15"/>
  <c r="F131" i="15"/>
  <c r="E131" i="15"/>
  <c r="D131" i="15"/>
  <c r="C131" i="15"/>
  <c r="F128" i="15"/>
  <c r="E128" i="15"/>
  <c r="D128" i="15"/>
  <c r="C128" i="15"/>
  <c r="F126" i="15"/>
  <c r="E126" i="15"/>
  <c r="D126" i="15"/>
  <c r="C126" i="15"/>
  <c r="F125" i="15"/>
  <c r="E125" i="15"/>
  <c r="D125" i="15"/>
  <c r="C125" i="15"/>
  <c r="F124" i="15"/>
  <c r="E124" i="15"/>
  <c r="D124" i="15"/>
  <c r="C124" i="15"/>
  <c r="F122" i="15"/>
  <c r="F120" i="15"/>
  <c r="E120" i="15"/>
  <c r="D120" i="15"/>
  <c r="C120" i="15"/>
  <c r="F119" i="15"/>
  <c r="E119" i="15"/>
  <c r="D119" i="15"/>
  <c r="C119" i="15"/>
  <c r="F118" i="15"/>
  <c r="E118" i="15"/>
  <c r="D118" i="15"/>
  <c r="C118" i="15"/>
  <c r="F116" i="15"/>
  <c r="E116" i="15"/>
  <c r="D116" i="15"/>
  <c r="C116" i="15"/>
  <c r="F114" i="15"/>
  <c r="E114" i="15"/>
  <c r="D114" i="15"/>
  <c r="C114" i="15"/>
  <c r="F113" i="15"/>
  <c r="E113" i="15"/>
  <c r="D113" i="15"/>
  <c r="C113" i="15"/>
  <c r="F112" i="15"/>
  <c r="E112" i="15"/>
  <c r="D112" i="15"/>
  <c r="C112" i="15"/>
  <c r="F111" i="15"/>
  <c r="F109" i="15"/>
  <c r="E109" i="15"/>
  <c r="D109" i="15"/>
  <c r="C109" i="15"/>
  <c r="F108" i="15"/>
  <c r="E108" i="15"/>
  <c r="D108" i="15"/>
  <c r="C108" i="15"/>
  <c r="F107" i="15"/>
  <c r="E107" i="15"/>
  <c r="D107" i="15"/>
  <c r="C107" i="15"/>
  <c r="F105" i="15"/>
  <c r="E105" i="15"/>
  <c r="D105" i="15"/>
  <c r="C105" i="15"/>
  <c r="F104" i="15"/>
  <c r="E104" i="15"/>
  <c r="D104" i="15"/>
  <c r="C104" i="15"/>
  <c r="F102" i="15"/>
  <c r="E102" i="15"/>
  <c r="D102" i="15"/>
  <c r="C102" i="15"/>
  <c r="F100" i="15"/>
  <c r="E100" i="15"/>
  <c r="D100" i="15"/>
  <c r="C100" i="15"/>
  <c r="F97" i="15"/>
  <c r="E97" i="15"/>
  <c r="D97" i="15"/>
  <c r="C97" i="15"/>
  <c r="F96" i="15"/>
  <c r="E96" i="15"/>
  <c r="D96" i="15"/>
  <c r="C96" i="15"/>
  <c r="F95" i="15"/>
  <c r="E95" i="15"/>
  <c r="D95" i="15"/>
  <c r="C95" i="15"/>
  <c r="F93" i="15"/>
  <c r="F91" i="15"/>
  <c r="E91" i="15"/>
  <c r="D91" i="15"/>
  <c r="C91" i="15"/>
  <c r="F90" i="15"/>
  <c r="E90" i="15"/>
  <c r="D90" i="15"/>
  <c r="C90" i="15"/>
  <c r="F89" i="15"/>
  <c r="E89" i="15"/>
  <c r="D89" i="15"/>
  <c r="C89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1" i="15"/>
  <c r="E81" i="15"/>
  <c r="D81" i="15"/>
  <c r="C81" i="15"/>
  <c r="F77" i="15"/>
  <c r="E77" i="15"/>
  <c r="D77" i="15"/>
  <c r="C77" i="15"/>
  <c r="F76" i="15"/>
  <c r="E76" i="15"/>
  <c r="D76" i="15"/>
  <c r="C76" i="15"/>
  <c r="F75" i="15"/>
  <c r="E75" i="15"/>
  <c r="D75" i="15"/>
  <c r="C75" i="15"/>
  <c r="F74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7" i="15"/>
  <c r="E67" i="15"/>
  <c r="D67" i="15"/>
  <c r="C67" i="15"/>
  <c r="F63" i="15"/>
  <c r="E63" i="15"/>
  <c r="D63" i="15"/>
  <c r="C63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6" i="15"/>
  <c r="E56" i="15"/>
  <c r="D56" i="15"/>
  <c r="C56" i="15"/>
  <c r="F54" i="15"/>
  <c r="E54" i="15"/>
  <c r="D54" i="15"/>
  <c r="C54" i="15"/>
  <c r="F53" i="15"/>
  <c r="E53" i="15"/>
  <c r="D53" i="15"/>
  <c r="C53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9" i="8"/>
  <c r="G9" i="8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4" i="3"/>
  <c r="K84" i="3"/>
  <c r="J83" i="3"/>
  <c r="L83" i="3" s="1"/>
  <c r="I83" i="3"/>
  <c r="H83" i="3"/>
  <c r="G83" i="3"/>
  <c r="L82" i="3"/>
  <c r="K82" i="3"/>
  <c r="L81" i="3"/>
  <c r="K81" i="3"/>
  <c r="L80" i="3"/>
  <c r="K80" i="3"/>
  <c r="L79" i="3"/>
  <c r="K79" i="3"/>
  <c r="J79" i="3"/>
  <c r="J78" i="3" s="1"/>
  <c r="I79" i="3"/>
  <c r="H79" i="3"/>
  <c r="H78" i="3" s="1"/>
  <c r="H77" i="3" s="1"/>
  <c r="G79" i="3"/>
  <c r="G78" i="3" s="1"/>
  <c r="G77" i="3" s="1"/>
  <c r="I78" i="3"/>
  <c r="I77" i="3" s="1"/>
  <c r="L76" i="3"/>
  <c r="K76" i="3"/>
  <c r="J75" i="3"/>
  <c r="K75" i="3" s="1"/>
  <c r="I75" i="3"/>
  <c r="I74" i="3" s="1"/>
  <c r="H75" i="3"/>
  <c r="H74" i="3" s="1"/>
  <c r="G75" i="3"/>
  <c r="G74" i="3" s="1"/>
  <c r="J74" i="3"/>
  <c r="L74" i="3" s="1"/>
  <c r="L73" i="3"/>
  <c r="K73" i="3"/>
  <c r="J72" i="3"/>
  <c r="L72" i="3" s="1"/>
  <c r="I72" i="3"/>
  <c r="H72" i="3"/>
  <c r="G72" i="3"/>
  <c r="L71" i="3"/>
  <c r="K71" i="3"/>
  <c r="J70" i="3"/>
  <c r="J69" i="3" s="1"/>
  <c r="I70" i="3"/>
  <c r="I69" i="3" s="1"/>
  <c r="H70" i="3"/>
  <c r="G70" i="3"/>
  <c r="G69" i="3" s="1"/>
  <c r="H69" i="3"/>
  <c r="L68" i="3"/>
  <c r="K68" i="3"/>
  <c r="L67" i="3"/>
  <c r="K67" i="3"/>
  <c r="L66" i="3"/>
  <c r="K66" i="3"/>
  <c r="L65" i="3"/>
  <c r="K65" i="3"/>
  <c r="L64" i="3"/>
  <c r="K64" i="3"/>
  <c r="L63" i="3"/>
  <c r="K63" i="3"/>
  <c r="J62" i="3"/>
  <c r="L62" i="3" s="1"/>
  <c r="I62" i="3"/>
  <c r="H62" i="3"/>
  <c r="G62" i="3"/>
  <c r="L61" i="3"/>
  <c r="K61" i="3"/>
  <c r="J60" i="3"/>
  <c r="L60" i="3" s="1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0" i="3"/>
  <c r="L50" i="3" s="1"/>
  <c r="I50" i="3"/>
  <c r="H50" i="3"/>
  <c r="G50" i="3"/>
  <c r="L49" i="3"/>
  <c r="K49" i="3"/>
  <c r="L48" i="3"/>
  <c r="K48" i="3"/>
  <c r="L47" i="3"/>
  <c r="K47" i="3"/>
  <c r="L46" i="3"/>
  <c r="K46" i="3"/>
  <c r="L45" i="3"/>
  <c r="K45" i="3"/>
  <c r="L44" i="3"/>
  <c r="K44" i="3"/>
  <c r="J43" i="3"/>
  <c r="I43" i="3"/>
  <c r="L43" i="3" s="1"/>
  <c r="H43" i="3"/>
  <c r="H37" i="3" s="1"/>
  <c r="G43" i="3"/>
  <c r="K43" i="3" s="1"/>
  <c r="L42" i="3"/>
  <c r="K42" i="3"/>
  <c r="L41" i="3"/>
  <c r="K41" i="3"/>
  <c r="L40" i="3"/>
  <c r="K40" i="3"/>
  <c r="L39" i="3"/>
  <c r="K39" i="3"/>
  <c r="J38" i="3"/>
  <c r="L38" i="3" s="1"/>
  <c r="I38" i="3"/>
  <c r="I37" i="3" s="1"/>
  <c r="H38" i="3"/>
  <c r="G38" i="3"/>
  <c r="L36" i="3"/>
  <c r="K36" i="3"/>
  <c r="L35" i="3"/>
  <c r="K35" i="3"/>
  <c r="J34" i="3"/>
  <c r="L34" i="3" s="1"/>
  <c r="I34" i="3"/>
  <c r="H34" i="3"/>
  <c r="G34" i="3"/>
  <c r="L33" i="3"/>
  <c r="K33" i="3"/>
  <c r="J32" i="3"/>
  <c r="L32" i="3" s="1"/>
  <c r="I32" i="3"/>
  <c r="H32" i="3"/>
  <c r="G32" i="3"/>
  <c r="L31" i="3"/>
  <c r="K31" i="3"/>
  <c r="L30" i="3"/>
  <c r="K30" i="3"/>
  <c r="J29" i="3"/>
  <c r="I29" i="3"/>
  <c r="I28" i="3" s="1"/>
  <c r="H29" i="3"/>
  <c r="H28" i="3" s="1"/>
  <c r="G29" i="3"/>
  <c r="K29" i="3" s="1"/>
  <c r="L21" i="3"/>
  <c r="K21" i="3"/>
  <c r="L20" i="3"/>
  <c r="K20" i="3"/>
  <c r="L19" i="3"/>
  <c r="K19" i="3"/>
  <c r="J19" i="3"/>
  <c r="I19" i="3"/>
  <c r="H19" i="3"/>
  <c r="H18" i="3" s="1"/>
  <c r="G19" i="3"/>
  <c r="J18" i="3"/>
  <c r="L18" i="3" s="1"/>
  <c r="I18" i="3"/>
  <c r="G18" i="3"/>
  <c r="L17" i="3"/>
  <c r="K17" i="3"/>
  <c r="J16" i="3"/>
  <c r="J15" i="3" s="1"/>
  <c r="I16" i="3"/>
  <c r="H16" i="3"/>
  <c r="G16" i="3"/>
  <c r="I15" i="3"/>
  <c r="H15" i="3"/>
  <c r="G15" i="3"/>
  <c r="L14" i="3"/>
  <c r="K14" i="3"/>
  <c r="L13" i="3"/>
  <c r="J13" i="3"/>
  <c r="K13" i="3" s="1"/>
  <c r="I13" i="3"/>
  <c r="H13" i="3"/>
  <c r="H12" i="3" s="1"/>
  <c r="G13" i="3"/>
  <c r="G12" i="3" s="1"/>
  <c r="G11" i="3" s="1"/>
  <c r="G10" i="3" s="1"/>
  <c r="J12" i="3"/>
  <c r="L12" i="3" s="1"/>
  <c r="I12" i="3"/>
  <c r="I11" i="3" s="1"/>
  <c r="I10" i="3" s="1"/>
  <c r="I27" i="3" l="1"/>
  <c r="I26" i="3" s="1"/>
  <c r="L69" i="3"/>
  <c r="K69" i="3"/>
  <c r="H27" i="3"/>
  <c r="H26" i="3" s="1"/>
  <c r="H11" i="3"/>
  <c r="H10" i="3" s="1"/>
  <c r="K15" i="3"/>
  <c r="L15" i="3"/>
  <c r="J77" i="3"/>
  <c r="L78" i="3"/>
  <c r="K78" i="3"/>
  <c r="G37" i="3"/>
  <c r="L29" i="3"/>
  <c r="L75" i="3"/>
  <c r="K18" i="3"/>
  <c r="G28" i="3"/>
  <c r="G27" i="3" s="1"/>
  <c r="G26" i="3" s="1"/>
  <c r="K62" i="3"/>
  <c r="K70" i="3"/>
  <c r="K38" i="3"/>
  <c r="J37" i="3"/>
  <c r="K32" i="3"/>
  <c r="J11" i="3"/>
  <c r="L70" i="3"/>
  <c r="K12" i="3"/>
  <c r="J28" i="3"/>
  <c r="K16" i="3"/>
  <c r="K34" i="3"/>
  <c r="K50" i="3"/>
  <c r="K60" i="3"/>
  <c r="K74" i="3"/>
  <c r="L16" i="3"/>
  <c r="K83" i="3"/>
  <c r="K72" i="3"/>
  <c r="J27" i="3" l="1"/>
  <c r="L28" i="3"/>
  <c r="K28" i="3"/>
  <c r="L11" i="3"/>
  <c r="J10" i="3"/>
  <c r="K11" i="3"/>
  <c r="L77" i="3"/>
  <c r="K77" i="3"/>
  <c r="L37" i="3"/>
  <c r="K37" i="3"/>
  <c r="J26" i="3" l="1"/>
  <c r="L27" i="3"/>
  <c r="K27" i="3"/>
  <c r="L10" i="3"/>
  <c r="K10" i="3"/>
  <c r="L26" i="3" l="1"/>
  <c r="K26" i="3"/>
</calcChain>
</file>

<file path=xl/sharedStrings.xml><?xml version="1.0" encoding="utf-8"?>
<sst xmlns="http://schemas.openxmlformats.org/spreadsheetml/2006/main" count="576" uniqueCount="217">
  <si>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</si>
  <si>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</si>
  <si>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</si>
  <si>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</si>
  <si>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</si>
  <si>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</si>
  <si>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</si>
  <si>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</si>
  <si>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</si>
  <si>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</si>
  <si>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</si>
  <si>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</si>
  <si>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</si>
  <si>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</si>
  <si>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</si>
  <si>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</si>
  <si>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</si>
  <si>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</si>
  <si>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</si>
  <si>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</si>
  <si>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</si>
  <si>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</si>
  <si>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</si>
  <si>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</si>
  <si>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</si>
  <si>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</si>
  <si>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</si>
  <si>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</si>
  <si>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</si>
  <si>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</si>
  <si>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</si>
  <si>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</si>
  <si>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</si>
  <si>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</si>
  <si>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</si>
  <si>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</si>
  <si>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</si>
  <si>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UKUPNI PRIHODI</t>
  </si>
  <si>
    <t>UKUPNO PRIHODI</t>
  </si>
  <si>
    <t>UKUPNO IZDACI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</si>
  <si>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</si>
  <si>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</si>
  <si>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</si>
  <si>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</si>
  <si>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</si>
  <si>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</si>
  <si>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</si>
  <si>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</si>
  <si>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</si>
  <si>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63</t>
  </si>
  <si>
    <t>632</t>
  </si>
  <si>
    <t>6323</t>
  </si>
  <si>
    <t>66</t>
  </si>
  <si>
    <t>661</t>
  </si>
  <si>
    <t>6615</t>
  </si>
  <si>
    <t>PRIHODI OD PRUŽENIH USLUGA</t>
  </si>
  <si>
    <t>67</t>
  </si>
  <si>
    <t>671</t>
  </si>
  <si>
    <t>6711</t>
  </si>
  <si>
    <t>6712</t>
  </si>
  <si>
    <t>3</t>
  </si>
  <si>
    <t>RASHODI POSLOVANJA</t>
  </si>
  <si>
    <t>31</t>
  </si>
  <si>
    <t>RASHODI ZA ZAPOSLENE</t>
  </si>
  <si>
    <t>311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</si>
  <si>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</si>
  <si>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</si>
  <si>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</si>
  <si>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</si>
  <si>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</si>
  <si>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</si>
  <si>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</si>
  <si>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</si>
  <si>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</si>
  <si>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</si>
  <si>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3132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</si>
  <si>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</si>
  <si>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</si>
  <si>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</si>
  <si>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</si>
  <si>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</si>
  <si>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</si>
  <si>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</si>
  <si>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</si>
  <si>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</si>
  <si>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</si>
  <si>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</si>
  <si>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</si>
  <si>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</si>
  <si>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</si>
  <si>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</si>
  <si>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</si>
  <si>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</si>
  <si>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</si>
  <si>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</si>
  <si>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</si>
  <si>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3225</t>
  </si>
  <si>
    <t>3227</t>
  </si>
  <si>
    <t>SLUŽBENA, RADNA I ZAŠTITNA ODJEĆA I OBUĆA</t>
  </si>
  <si>
    <t>323</t>
  </si>
  <si>
    <t>RASHODI ZA USLUGE</t>
  </si>
  <si>
    <t>3231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</si>
  <si>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</si>
  <si>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</si>
  <si>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</si>
  <si>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</si>
  <si>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</si>
  <si>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</si>
  <si>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</si>
  <si>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</si>
  <si>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</si>
  <si>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</si>
  <si>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</si>
  <si>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</si>
  <si>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</si>
  <si>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</si>
  <si>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</si>
  <si>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</si>
  <si>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</si>
  <si>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</si>
  <si>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</si>
  <si>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</si>
  <si>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</si>
  <si>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</si>
  <si>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</si>
  <si>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</si>
  <si>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</si>
  <si>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</si>
  <si>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</si>
  <si>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</si>
  <si>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</si>
  <si>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</si>
  <si>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3299</t>
  </si>
  <si>
    <t>34</t>
  </si>
  <si>
    <t>FINANCIJSKI RASHODI</t>
  </si>
  <si>
    <t>342</t>
  </si>
  <si>
    <t>3427</t>
  </si>
  <si>
    <t>343</t>
  </si>
  <si>
    <t>OSTALI FINANCIJSKI RASHODI</t>
  </si>
  <si>
    <t>3431</t>
  </si>
  <si>
    <t>BANKARSKE USLUGE I USLUGE PLATNOG PROMETA</t>
  </si>
  <si>
    <t>37</t>
  </si>
  <si>
    <t>372</t>
  </si>
  <si>
    <t>3721</t>
  </si>
  <si>
    <t>NAKNADE GRAĐANIMA I KUĆANSTVIMA U NOVCU</t>
  </si>
  <si>
    <t>4</t>
  </si>
  <si>
    <t>RASHODI ZA NABAVU NEFINANCIJSKE IMOVINE</t>
  </si>
  <si>
    <t>42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</si>
  <si>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</si>
  <si>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</si>
  <si>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</si>
  <si>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</si>
  <si>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</si>
  <si>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</si>
  <si>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</si>
  <si>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</si>
  <si>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</si>
  <si>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</si>
  <si>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</si>
  <si>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</si>
  <si>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</si>
  <si>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</si>
  <si>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</si>
  <si>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</si>
  <si>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5 Pomoći</t>
  </si>
  <si>
    <t>3 Javni red i sigurnost</t>
  </si>
  <si>
    <t>0330 Sudovi</t>
  </si>
  <si>
    <t>0360 Rashodi za javni red i sigurnost koji nisu drugdje svrstani</t>
  </si>
  <si>
    <t>109 Ministarstvo pravosuđa, uprave i digitalne transofrmacije</t>
  </si>
  <si>
    <t>90 Državno odvjetništvo - Ured za suzbijanje korupcije i organiziranog kriminaliteta</t>
  </si>
  <si>
    <t>23649 Državno odvjetništvo - Ured za suzbijanje korupcije i organiziranog kriminaliteta</t>
  </si>
  <si>
    <t>2810 Suzbijanje korupcije i organiziranog kriminaliteta</t>
  </si>
  <si>
    <t>11</t>
  </si>
  <si>
    <t>51</t>
  </si>
  <si>
    <t>A678000</t>
  </si>
  <si>
    <t>Suzbijanje korupcije i organiziranog kriminaliteta</t>
  </si>
  <si>
    <t>TEKUĆI PLAN  2026.*</t>
  </si>
  <si>
    <t>IZVRŠENJE 1.-6.2026.*</t>
  </si>
  <si>
    <t xml:space="preserve">INDEKS**
</t>
  </si>
  <si>
    <t>Opći prihodi i primici</t>
  </si>
  <si>
    <t>Vlastiti prihodi</t>
  </si>
  <si>
    <t>A678008</t>
  </si>
  <si>
    <t>Međunarodna suradnja na suzbijanju organiziranog kriminaliteta</t>
  </si>
  <si>
    <t>A678010</t>
  </si>
  <si>
    <t>Djelatnost Odjela delegiranih europskih tužitelja</t>
  </si>
  <si>
    <t>IZVRŠENJE FINANCIJSKOG PLANA DRŽAVNOG ODVJETNIŠTVA, UREDA ZA SUZBIJANJE KORUPCIJE I ORGANIZIRANOG KRIMINALITETA
ZA PRVO POLUGODIŠTE 2026. GODINE</t>
  </si>
  <si>
    <t>PRIHODI POSLOVANJA</t>
  </si>
  <si>
    <t>POMOĆI IZ INOZEMSTVA I OD SUBJEKTA UNUTAR OPĆEG PRORAČUNA</t>
  </si>
  <si>
    <t>POMOĆI OD MEĐUNARODNIH ORGANIZACIJA TE INSTITUCIJA I TIJELA EU</t>
  </si>
  <si>
    <t>TEKUĆE POMOĆI OD INSTITUCIJA I TIJELA EU</t>
  </si>
  <si>
    <t xml:space="preserve">PRIHODI OD PRODAJE PROIZVODA I ROBE TE PRUŽENIH USLUGA, PRIHODI OD DONACIJA TE POVRATI PO PROTESTIRANIM JAMSTVIMA </t>
  </si>
  <si>
    <t>PRIHODI OD PRODAJE PROIZVODA I ROBE TE PRUŽENIH USLUGA</t>
  </si>
  <si>
    <t>PRIHODI IZ NADLEŽNOG PRORAČUNA I OD HZZO-a TEMELJEM UGOVORNIH OBVEZA</t>
  </si>
  <si>
    <t>PRIHODI IZ NADLEŽNOG PRORAČUNA 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</si>
  <si>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</si>
  <si>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</si>
  <si>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PLAĆE (BRUTO)</t>
  </si>
  <si>
    <t>DOPRINOSI ZA MIROVINSKO OSIGURANJE ZA STAŽ S POVEĆANIM TRAJANJEM</t>
  </si>
  <si>
    <t>DOPRINOSI ZA OBVEZNO ZDRAVSTVENO OSIGURANJE</t>
  </si>
  <si>
    <t>NAKNADE ZA PRIJEVOZ, ZA RAD NA TERENU I ODVOJENI ŽIVOT</t>
  </si>
  <si>
    <t>MATERIJAL I DIJELOVI ZA TEKUĆE I INVESTICIJSKO ODRŽAVANJE</t>
  </si>
  <si>
    <t>SITNI INVENTAR I AUTOGUME</t>
  </si>
  <si>
    <t>USLUGE TELEFONA, INTERNETA, POŠTE I PRIJEVOZA</t>
  </si>
  <si>
    <t>TROŠKOVI SUDSKIH POSTUPAKA</t>
  </si>
  <si>
    <t>KAMATE ZA PRIMLJENE KREDITE I ZAJMOVE</t>
  </si>
  <si>
    <t>KAMATE ZA PRIMLJENE ZAJMOVE  OD TRGOVAČKIH DRUŠTAVA I OBRTNIKA IZVAN JAVNOG SEKTORA</t>
  </si>
  <si>
    <t>NAKNADE GRAĐANIMA I KUĆANSTVIMA NA TEMELJU OSIGURANJA I DRUGE NAKNADE</t>
  </si>
  <si>
    <t>OSTALE NAKNADE GRAĐANIMA I KUĆANSTVIMA IZ PRORAČUNA</t>
  </si>
  <si>
    <t>RASHODI ZA NABAVU PROIZVEDENE DUGOTRAJNE IMOVINE</t>
  </si>
  <si>
    <t>51 Programi Unije</t>
  </si>
  <si>
    <t>Programi Unije</t>
  </si>
  <si>
    <t xml:space="preserve">DOPRINOSI ZA MIROVINSKO OSIGURANJE ZA STAŽ S POVEĆANIM TRAJANJEM </t>
  </si>
  <si>
    <t xml:space="preserve">OSTALE NAKNADE GRAĐANIMA I KUĆANSTVIMA IZ PRORAČUNA  </t>
  </si>
  <si>
    <t>PRIHODI IZ NADLEŽNOG PRORAČUNA ZA FINANCIRANJE REDOVNE DJELATNOSTI PRORAČUNSKIH KORISNIKA</t>
  </si>
  <si>
    <t>PRIHODI OD PRODAJE  PROIZVODA I ROBE TE PRUŽENIH USLUGA</t>
  </si>
  <si>
    <t>POMOĆI IZ INOZEMSTVA I OD SUBJEKATA UNUTAR OPĆEG PRORAČUNA</t>
  </si>
  <si>
    <t>TEKUĆE POMOĆI OD INSITUCIJA I TIJELA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</si>
</sst>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9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17" fillId="0" borderId="3" xfId="2" applyFont="1" applyBorder="1" applyAlignment="1">
      <alignment horizontal="left" wrapText="1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wrapText="1"/>
    </xf>
    <xf numFmtId="4" fontId="6" fillId="2" borderId="3" xfId="0" applyNumberFormat="1" applyFont="1" applyFill="1" applyBorder="1" applyAlignment="1">
      <alignment horizontal="left" wrapText="1"/>
    </xf>
    <xf numFmtId="4" fontId="20" fillId="2" borderId="3" xfId="0" applyNumberFormat="1" applyFont="1" applyFill="1" applyBorder="1" applyAlignment="1">
      <alignment wrapText="1"/>
    </xf>
    <xf numFmtId="4" fontId="19" fillId="3" borderId="3" xfId="0" applyNumberFormat="1" applyFont="1" applyFill="1" applyBorder="1" applyAlignment="1">
      <alignment wrapText="1"/>
    </xf>
    <xf numFmtId="49" fontId="17" fillId="3" borderId="3" xfId="2" applyNumberFormat="1" applyFont="1" applyFill="1" applyBorder="1" applyAlignment="1">
      <alignment horizontal="left"/>
    </xf>
    <xf numFmtId="0" fontId="19" fillId="3" borderId="3" xfId="0" applyFont="1" applyFill="1" applyBorder="1" applyAlignment="1">
      <alignment horizontal="center" vertical="center" wrapText="1"/>
    </xf>
    <xf numFmtId="49" fontId="17" fillId="4" borderId="11" xfId="2" applyNumberFormat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3" fontId="17" fillId="0" borderId="1" xfId="0" applyNumberFormat="1" applyFont="1" applyBorder="1" applyAlignment="1">
      <alignment horizontal="left"/>
    </xf>
    <xf numFmtId="43" fontId="17" fillId="0" borderId="2" xfId="0" applyNumberFormat="1" applyFont="1" applyBorder="1" applyAlignment="1">
      <alignment horizontal="left"/>
    </xf>
    <xf numFmtId="43" fontId="17" fillId="0" borderId="4" xfId="0" applyNumberFormat="1" applyFont="1" applyBorder="1" applyAlignment="1">
      <alignment horizontal="left"/>
    </xf>
    <xf numFmtId="43" fontId="9" fillId="0" borderId="1" xfId="2" applyFont="1" applyBorder="1" applyAlignment="1">
      <alignment horizontal="left"/>
    </xf>
    <xf numFmtId="43" fontId="9" fillId="0" borderId="2" xfId="2" applyFont="1" applyBorder="1" applyAlignment="1">
      <alignment horizontal="left"/>
    </xf>
    <xf numFmtId="43" fontId="9" fillId="0" borderId="4" xfId="2" applyFont="1" applyBorder="1" applyAlignment="1">
      <alignment horizontal="left"/>
    </xf>
    <xf numFmtId="43" fontId="17" fillId="0" borderId="1" xfId="2" applyFont="1" applyBorder="1" applyAlignment="1">
      <alignment horizontal="left"/>
    </xf>
    <xf numFmtId="43" fontId="17" fillId="0" borderId="2" xfId="2" applyFont="1" applyBorder="1" applyAlignment="1">
      <alignment horizontal="left"/>
    </xf>
    <xf numFmtId="43" fontId="17" fillId="0" borderId="4" xfId="2" applyFont="1" applyBorder="1" applyAlignment="1">
      <alignment horizontal="left"/>
    </xf>
    <xf numFmtId="49" fontId="17" fillId="0" borderId="1" xfId="2" applyNumberFormat="1" applyFont="1" applyBorder="1" applyAlignment="1">
      <alignment horizontal="left"/>
    </xf>
    <xf numFmtId="49" fontId="17" fillId="0" borderId="2" xfId="2" applyNumberFormat="1" applyFont="1" applyBorder="1" applyAlignment="1">
      <alignment horizontal="left"/>
    </xf>
    <xf numFmtId="49" fontId="17" fillId="0" borderId="4" xfId="2" applyNumberFormat="1" applyFont="1" applyBorder="1" applyAlignment="1">
      <alignment horizontal="left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workbookViewId="0">
      <selection activeCell="O8" sqref="O6:O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0" t="s">
        <v>185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9" t="s">
        <v>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9" t="s">
        <v>24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4" t="s">
        <v>31</v>
      </c>
      <c r="C7" s="114"/>
      <c r="D7" s="114"/>
      <c r="E7" s="114"/>
      <c r="F7" s="114"/>
      <c r="G7" s="5"/>
      <c r="H7" s="6"/>
      <c r="I7" s="6"/>
      <c r="J7" s="6"/>
      <c r="K7" s="22"/>
      <c r="L7" s="22"/>
    </row>
    <row r="8" spans="2:13" ht="25.5" x14ac:dyDescent="0.25">
      <c r="B8" s="108" t="s">
        <v>3</v>
      </c>
      <c r="C8" s="108"/>
      <c r="D8" s="108"/>
      <c r="E8" s="108"/>
      <c r="F8" s="108"/>
      <c r="G8" s="21" t="s">
        <v>40</v>
      </c>
      <c r="H8" s="21" t="s">
        <v>41</v>
      </c>
      <c r="I8" s="21" t="s">
        <v>42</v>
      </c>
      <c r="J8" s="21" t="s">
        <v>43</v>
      </c>
      <c r="K8" s="21" t="s">
        <v>6</v>
      </c>
      <c r="L8" s="21" t="s">
        <v>22</v>
      </c>
    </row>
    <row r="9" spans="2:13" x14ac:dyDescent="0.25">
      <c r="B9" s="109">
        <v>1</v>
      </c>
      <c r="C9" s="109"/>
      <c r="D9" s="109"/>
      <c r="E9" s="109"/>
      <c r="F9" s="110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4" t="s">
        <v>8</v>
      </c>
      <c r="C10" s="105"/>
      <c r="D10" s="105"/>
      <c r="E10" s="105"/>
      <c r="F10" s="106"/>
      <c r="G10" s="82">
        <v>2776929.61</v>
      </c>
      <c r="H10" s="83">
        <v>6925066</v>
      </c>
      <c r="I10" s="83">
        <v>6925066</v>
      </c>
      <c r="J10" s="83">
        <v>3218504.21</v>
      </c>
      <c r="K10" s="83"/>
      <c r="L10" s="83"/>
    </row>
    <row r="11" spans="2:13" x14ac:dyDescent="0.25">
      <c r="B11" s="107" t="s">
        <v>7</v>
      </c>
      <c r="C11" s="106"/>
      <c r="D11" s="106"/>
      <c r="E11" s="106"/>
      <c r="F11" s="106"/>
      <c r="G11" s="82"/>
      <c r="H11" s="83"/>
      <c r="I11" s="83"/>
      <c r="J11" s="83"/>
      <c r="K11" s="83"/>
      <c r="L11" s="83"/>
    </row>
    <row r="12" spans="2:13" x14ac:dyDescent="0.25">
      <c r="B12" s="101" t="s">
        <v>0</v>
      </c>
      <c r="C12" s="102"/>
      <c r="D12" s="102"/>
      <c r="E12" s="102"/>
      <c r="F12" s="103"/>
      <c r="G12" s="84">
        <f>ROUND(G10+G11,2)</f>
        <v>2776929.61</v>
      </c>
      <c r="H12" s="84">
        <f>ROUND(H10+H11,2)</f>
        <v>6925066</v>
      </c>
      <c r="I12" s="84">
        <f>ROUND(I10+I11,2)</f>
        <v>6925066</v>
      </c>
      <c r="J12" s="84">
        <f>ROUND(J10+J11,2)</f>
        <v>3218504.21</v>
      </c>
      <c r="K12" s="85">
        <f>J12/G12*100</f>
        <v>115.901540982884</v>
      </c>
      <c r="L12" s="85">
        <f>J12/I12*100</f>
        <v>46.476152140643904</v>
      </c>
    </row>
    <row r="13" spans="2:13" x14ac:dyDescent="0.25">
      <c r="B13" s="113" t="s">
        <v>9</v>
      </c>
      <c r="C13" s="105"/>
      <c r="D13" s="105"/>
      <c r="E13" s="105"/>
      <c r="F13" s="105"/>
      <c r="G13" s="86">
        <v>2752282.59</v>
      </c>
      <c r="H13" s="83">
        <v>6863066</v>
      </c>
      <c r="I13" s="83">
        <v>6863066</v>
      </c>
      <c r="J13" s="83">
        <v>3179309.69</v>
      </c>
      <c r="K13" s="83"/>
      <c r="L13" s="83"/>
    </row>
    <row r="14" spans="2:13" x14ac:dyDescent="0.25">
      <c r="B14" s="107" t="s">
        <v>10</v>
      </c>
      <c r="C14" s="106"/>
      <c r="D14" s="106"/>
      <c r="E14" s="106"/>
      <c r="F14" s="106"/>
      <c r="G14" s="82">
        <v>24320.03</v>
      </c>
      <c r="H14" s="83">
        <v>62000</v>
      </c>
      <c r="I14" s="83">
        <v>62000</v>
      </c>
      <c r="J14" s="83">
        <v>29805.61</v>
      </c>
      <c r="K14" s="83"/>
      <c r="L14" s="83"/>
    </row>
    <row r="15" spans="2:13" x14ac:dyDescent="0.25">
      <c r="B15" s="14" t="s">
        <v>1</v>
      </c>
      <c r="C15" s="15"/>
      <c r="D15" s="15"/>
      <c r="E15" s="15"/>
      <c r="F15" s="15"/>
      <c r="G15" s="84">
        <f>ROUND(G13+G14,2)</f>
        <v>2776602.62</v>
      </c>
      <c r="H15" s="84">
        <f>ROUND(H13+H14,2)</f>
        <v>6925066</v>
      </c>
      <c r="I15" s="84">
        <f>ROUND(I13+I14,2)</f>
        <v>6925066</v>
      </c>
      <c r="J15" s="84">
        <f>ROUND(J13+J14,2)</f>
        <v>3209115.3</v>
      </c>
      <c r="K15" s="85">
        <f>J15/G15*100</f>
        <v>115.57704645542699</v>
      </c>
      <c r="L15" s="85">
        <f>J15/I15*100</f>
        <v>46.340573505003398</v>
      </c>
    </row>
    <row r="16" spans="2:13" x14ac:dyDescent="0.25">
      <c r="B16" s="112" t="s">
        <v>2</v>
      </c>
      <c r="C16" s="102"/>
      <c r="D16" s="102"/>
      <c r="E16" s="102"/>
      <c r="F16" s="102"/>
      <c r="G16" s="87">
        <f>ROUND(G12-G15,2)</f>
        <v>326.99</v>
      </c>
      <c r="H16" s="87">
        <f>ROUND(H12-H15,2)</f>
        <v>0</v>
      </c>
      <c r="I16" s="87">
        <f>ROUND(I12-I15,2)</f>
        <v>0</v>
      </c>
      <c r="J16" s="87">
        <f>ROUND(J12-J15,2)</f>
        <v>9388.91</v>
      </c>
      <c r="K16" s="85">
        <f>J16/G16*100</f>
        <v>2871.3141074650598</v>
      </c>
      <c r="L16" s="85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4" t="s">
        <v>28</v>
      </c>
      <c r="C18" s="114"/>
      <c r="D18" s="114"/>
      <c r="E18" s="114"/>
      <c r="F18" s="114"/>
      <c r="G18" s="7"/>
      <c r="H18" s="7"/>
      <c r="I18" s="7"/>
      <c r="J18" s="7"/>
      <c r="K18" s="1"/>
      <c r="L18" s="1"/>
      <c r="M18" s="1"/>
    </row>
    <row r="19" spans="1:49" ht="25.5" x14ac:dyDescent="0.25">
      <c r="B19" s="108" t="s">
        <v>3</v>
      </c>
      <c r="C19" s="108"/>
      <c r="D19" s="108"/>
      <c r="E19" s="108"/>
      <c r="F19" s="108"/>
      <c r="G19" s="21" t="s">
        <v>40</v>
      </c>
      <c r="H19" s="2" t="s">
        <v>41</v>
      </c>
      <c r="I19" s="2" t="s">
        <v>42</v>
      </c>
      <c r="J19" s="2" t="s">
        <v>43</v>
      </c>
      <c r="K19" s="2" t="s">
        <v>6</v>
      </c>
      <c r="L19" s="2" t="s">
        <v>22</v>
      </c>
    </row>
    <row r="20" spans="1:49" x14ac:dyDescent="0.25">
      <c r="B20" s="115">
        <v>1</v>
      </c>
      <c r="C20" s="116"/>
      <c r="D20" s="116"/>
      <c r="E20" s="116"/>
      <c r="F20" s="11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4" t="s">
        <v>11</v>
      </c>
      <c r="C21" s="117"/>
      <c r="D21" s="117"/>
      <c r="E21" s="117"/>
      <c r="F21" s="117"/>
      <c r="G21" s="88"/>
      <c r="H21" s="83"/>
      <c r="I21" s="83"/>
      <c r="J21" s="83"/>
      <c r="K21" s="83"/>
      <c r="L21" s="83"/>
    </row>
    <row r="22" spans="1:49" x14ac:dyDescent="0.25">
      <c r="B22" s="104" t="s">
        <v>12</v>
      </c>
      <c r="C22" s="105"/>
      <c r="D22" s="105"/>
      <c r="E22" s="105"/>
      <c r="F22" s="105"/>
      <c r="G22" s="86"/>
      <c r="H22" s="83"/>
      <c r="I22" s="83"/>
      <c r="J22" s="83"/>
      <c r="K22" s="83"/>
      <c r="L22" s="83"/>
    </row>
    <row r="23" spans="1:49" ht="15" customHeight="1" x14ac:dyDescent="0.25">
      <c r="B23" s="118" t="s">
        <v>23</v>
      </c>
      <c r="C23" s="119"/>
      <c r="D23" s="119"/>
      <c r="E23" s="119"/>
      <c r="F23" s="120"/>
      <c r="G23" s="89">
        <f>ROUND(G21-G22,2)</f>
        <v>0</v>
      </c>
      <c r="H23" s="89">
        <f>ROUND(H21-H22,2)</f>
        <v>0</v>
      </c>
      <c r="I23" s="89">
        <f>ROUND(I21-I22,2)</f>
        <v>0</v>
      </c>
      <c r="J23" s="89">
        <f>ROUND(J21-J22,2)</f>
        <v>0</v>
      </c>
      <c r="K23" s="90" t="e">
        <f>J23/G23*100</f>
        <v>#DIV/0!</v>
      </c>
      <c r="L23" s="90" t="e">
        <f>J23/I23*100</f>
        <v>#DIV/0!</v>
      </c>
    </row>
    <row r="24" spans="1:49" s="29" customFormat="1" ht="15" customHeight="1" x14ac:dyDescent="0.25">
      <c r="A24"/>
      <c r="B24" s="104" t="s">
        <v>5</v>
      </c>
      <c r="C24" s="105"/>
      <c r="D24" s="105"/>
      <c r="E24" s="105"/>
      <c r="F24" s="105"/>
      <c r="G24" s="86">
        <v>22704.240000000002</v>
      </c>
      <c r="H24" s="83"/>
      <c r="I24" s="83"/>
      <c r="J24" s="83">
        <v>24949.439999999999</v>
      </c>
      <c r="K24" s="83"/>
      <c r="L24" s="83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4" t="s">
        <v>27</v>
      </c>
      <c r="C25" s="105"/>
      <c r="D25" s="105"/>
      <c r="E25" s="105"/>
      <c r="F25" s="105"/>
      <c r="G25" s="86">
        <v>-24949.439999999999</v>
      </c>
      <c r="H25" s="83"/>
      <c r="I25" s="83"/>
      <c r="J25" s="83">
        <v>-36297.18</v>
      </c>
      <c r="K25" s="83"/>
      <c r="L25" s="83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8" t="s">
        <v>29</v>
      </c>
      <c r="C26" s="119"/>
      <c r="D26" s="119"/>
      <c r="E26" s="119"/>
      <c r="F26" s="120"/>
      <c r="G26" s="91">
        <f>ROUND(G24+G25,2)</f>
        <v>-2245.1999999999998</v>
      </c>
      <c r="H26" s="91">
        <f>ROUND(H24+H25,2)</f>
        <v>0</v>
      </c>
      <c r="I26" s="91">
        <f>ROUND(I24+I25,2)</f>
        <v>0</v>
      </c>
      <c r="J26" s="91">
        <f>ROUND(J24+J25,2)</f>
        <v>-11347.74</v>
      </c>
      <c r="K26" s="90">
        <f>J26/G26*100</f>
        <v>505.42223409941198</v>
      </c>
      <c r="L26" s="90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1" t="s">
        <v>30</v>
      </c>
      <c r="C27" s="111"/>
      <c r="D27" s="111"/>
      <c r="E27" s="111"/>
      <c r="F27" s="111"/>
      <c r="G27" s="91">
        <f>ROUND(G16+G26,2)</f>
        <v>-1918.21</v>
      </c>
      <c r="H27" s="91">
        <f>ROUND(H16+H26,2)</f>
        <v>0</v>
      </c>
      <c r="I27" s="91">
        <f>ROUND(I16+I26,2)</f>
        <v>0</v>
      </c>
      <c r="J27" s="91">
        <f>ROUND(J16+J26,2)</f>
        <v>-1958.83</v>
      </c>
      <c r="K27" s="90">
        <f>J27/G27*100</f>
        <v>102.117599220106</v>
      </c>
      <c r="L27" s="90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4"/>
  <sheetViews>
    <sheetView topLeftCell="A50" zoomScale="90" zoomScaleNormal="90" workbookViewId="0">
      <selection activeCell="A85" sqref="A85:XFD85"/>
    </sheetView>
  </sheetViews>
  <sheetFormatPr defaultRowHeight="15" x14ac:dyDescent="0.25"/>
  <cols>
    <col min="1" max="2" width="4.5703125" customWidth="1"/>
    <col min="3" max="3" width="8.42578125" bestFit="1" customWidth="1"/>
    <col min="4" max="4" width="11.42578125" customWidth="1"/>
    <col min="5" max="5" width="8.42578125" customWidth="1"/>
    <col min="6" max="6" width="77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9" t="s">
        <v>4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9" t="s">
        <v>26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9" t="s">
        <v>15</v>
      </c>
      <c r="C6" s="99"/>
      <c r="D6" s="99"/>
      <c r="E6" s="99"/>
      <c r="F6" s="99"/>
      <c r="G6" s="99"/>
      <c r="H6" s="99"/>
      <c r="I6" s="99"/>
      <c r="J6" s="99"/>
      <c r="K6" s="99"/>
      <c r="L6" s="99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1" t="s">
        <v>3</v>
      </c>
      <c r="C8" s="122"/>
      <c r="D8" s="122"/>
      <c r="E8" s="122"/>
      <c r="F8" s="123"/>
      <c r="G8" s="28" t="s">
        <v>44</v>
      </c>
      <c r="H8" s="28" t="s">
        <v>41</v>
      </c>
      <c r="I8" s="28" t="s">
        <v>42</v>
      </c>
      <c r="J8" s="28" t="s">
        <v>45</v>
      </c>
      <c r="K8" s="28" t="s">
        <v>6</v>
      </c>
      <c r="L8" s="28" t="s">
        <v>22</v>
      </c>
    </row>
    <row r="9" spans="2:12" x14ac:dyDescent="0.25">
      <c r="B9" s="124">
        <v>1</v>
      </c>
      <c r="C9" s="125"/>
      <c r="D9" s="125"/>
      <c r="E9" s="125"/>
      <c r="F9" s="126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2"/>
      <c r="C10" s="63"/>
      <c r="D10" s="64"/>
      <c r="E10" s="65"/>
      <c r="F10" s="57" t="s">
        <v>37</v>
      </c>
      <c r="G10" s="62">
        <f>G11</f>
        <v>2776929.61</v>
      </c>
      <c r="H10" s="62">
        <f>H11</f>
        <v>6925066</v>
      </c>
      <c r="I10" s="62">
        <f>I11</f>
        <v>6925066</v>
      </c>
      <c r="J10" s="62">
        <f>J11</f>
        <v>3218504.21</v>
      </c>
      <c r="K10" s="66">
        <f t="shared" ref="K10:K21" si="0">(J10*100)/G10</f>
        <v>115.90154098288434</v>
      </c>
      <c r="L10" s="66">
        <f t="shared" ref="L10:L21" si="1">(J10*100)/I10</f>
        <v>46.476152140643855</v>
      </c>
    </row>
    <row r="11" spans="2:12" x14ac:dyDescent="0.25">
      <c r="B11" s="62" t="s">
        <v>48</v>
      </c>
      <c r="C11" s="62"/>
      <c r="D11" s="62"/>
      <c r="E11" s="62"/>
      <c r="F11" s="62" t="s">
        <v>186</v>
      </c>
      <c r="G11" s="62">
        <f>G12+G15+G18</f>
        <v>2776929.61</v>
      </c>
      <c r="H11" s="62">
        <f>H12+H15+H18</f>
        <v>6925066</v>
      </c>
      <c r="I11" s="62">
        <f>I12+I15+I18</f>
        <v>6925066</v>
      </c>
      <c r="J11" s="62">
        <f>J12+J15+J18</f>
        <v>3218504.21</v>
      </c>
      <c r="K11" s="62">
        <f t="shared" si="0"/>
        <v>115.90154098288434</v>
      </c>
      <c r="L11" s="62">
        <f t="shared" si="1"/>
        <v>46.476152140643855</v>
      </c>
    </row>
    <row r="12" spans="2:12" x14ac:dyDescent="0.25">
      <c r="B12" s="62"/>
      <c r="C12" s="62" t="s">
        <v>49</v>
      </c>
      <c r="D12" s="62"/>
      <c r="E12" s="62"/>
      <c r="F12" s="62" t="s">
        <v>187</v>
      </c>
      <c r="G12" s="62">
        <f t="shared" ref="G12:J13" si="2">G13</f>
        <v>354.07</v>
      </c>
      <c r="H12" s="62">
        <f t="shared" si="2"/>
        <v>4000</v>
      </c>
      <c r="I12" s="62">
        <f t="shared" si="2"/>
        <v>4000</v>
      </c>
      <c r="J12" s="62">
        <f t="shared" si="2"/>
        <v>0</v>
      </c>
      <c r="K12" s="62">
        <f t="shared" si="0"/>
        <v>0</v>
      </c>
      <c r="L12" s="62">
        <f t="shared" si="1"/>
        <v>0</v>
      </c>
    </row>
    <row r="13" spans="2:12" x14ac:dyDescent="0.25">
      <c r="B13" s="62"/>
      <c r="C13" s="62"/>
      <c r="D13" s="62" t="s">
        <v>50</v>
      </c>
      <c r="E13" s="62"/>
      <c r="F13" s="62" t="s">
        <v>188</v>
      </c>
      <c r="G13" s="62">
        <f t="shared" si="2"/>
        <v>354.07</v>
      </c>
      <c r="H13" s="62">
        <f t="shared" si="2"/>
        <v>4000</v>
      </c>
      <c r="I13" s="62">
        <f t="shared" si="2"/>
        <v>4000</v>
      </c>
      <c r="J13" s="62">
        <f t="shared" si="2"/>
        <v>0</v>
      </c>
      <c r="K13" s="62">
        <f t="shared" si="0"/>
        <v>0</v>
      </c>
      <c r="L13" s="62">
        <f t="shared" si="1"/>
        <v>0</v>
      </c>
    </row>
    <row r="14" spans="2:12" x14ac:dyDescent="0.25">
      <c r="B14" s="63"/>
      <c r="C14" s="63"/>
      <c r="D14" s="63"/>
      <c r="E14" s="63" t="s">
        <v>51</v>
      </c>
      <c r="F14" s="63" t="s">
        <v>189</v>
      </c>
      <c r="G14" s="63">
        <v>354.07</v>
      </c>
      <c r="H14" s="63">
        <v>4000</v>
      </c>
      <c r="I14" s="63">
        <v>4000</v>
      </c>
      <c r="J14" s="63">
        <v>0</v>
      </c>
      <c r="K14" s="63">
        <f t="shared" si="0"/>
        <v>0</v>
      </c>
      <c r="L14" s="63">
        <f t="shared" si="1"/>
        <v>0</v>
      </c>
    </row>
    <row r="15" spans="2:12" ht="29.25" customHeight="1" x14ac:dyDescent="0.25">
      <c r="B15" s="62"/>
      <c r="C15" s="62" t="s">
        <v>52</v>
      </c>
      <c r="D15" s="62"/>
      <c r="E15" s="62"/>
      <c r="F15" s="92" t="s">
        <v>190</v>
      </c>
      <c r="G15" s="62">
        <f t="shared" ref="G15:J16" si="3">G16</f>
        <v>7972.92</v>
      </c>
      <c r="H15" s="62">
        <f t="shared" si="3"/>
        <v>24500</v>
      </c>
      <c r="I15" s="62">
        <f t="shared" si="3"/>
        <v>24500</v>
      </c>
      <c r="J15" s="62">
        <f t="shared" si="3"/>
        <v>16071.68</v>
      </c>
      <c r="K15" s="62">
        <f t="shared" si="0"/>
        <v>201.57834269000566</v>
      </c>
      <c r="L15" s="62">
        <f t="shared" si="1"/>
        <v>65.598693877551014</v>
      </c>
    </row>
    <row r="16" spans="2:12" x14ac:dyDescent="0.25">
      <c r="B16" s="62"/>
      <c r="C16" s="62"/>
      <c r="D16" s="62" t="s">
        <v>53</v>
      </c>
      <c r="E16" s="62"/>
      <c r="F16" s="62" t="s">
        <v>191</v>
      </c>
      <c r="G16" s="62">
        <f t="shared" si="3"/>
        <v>7972.92</v>
      </c>
      <c r="H16" s="62">
        <f t="shared" si="3"/>
        <v>24500</v>
      </c>
      <c r="I16" s="62">
        <f t="shared" si="3"/>
        <v>24500</v>
      </c>
      <c r="J16" s="62">
        <f t="shared" si="3"/>
        <v>16071.68</v>
      </c>
      <c r="K16" s="62">
        <f t="shared" si="0"/>
        <v>201.57834269000566</v>
      </c>
      <c r="L16" s="62">
        <f t="shared" si="1"/>
        <v>65.598693877551014</v>
      </c>
    </row>
    <row r="17" spans="2:12" x14ac:dyDescent="0.25">
      <c r="B17" s="63"/>
      <c r="C17" s="63"/>
      <c r="D17" s="63"/>
      <c r="E17" s="63" t="s">
        <v>54</v>
      </c>
      <c r="F17" s="63" t="s">
        <v>55</v>
      </c>
      <c r="G17" s="63">
        <v>7972.92</v>
      </c>
      <c r="H17" s="63">
        <v>24500</v>
      </c>
      <c r="I17" s="63">
        <v>24500</v>
      </c>
      <c r="J17" s="63">
        <v>16071.68</v>
      </c>
      <c r="K17" s="63">
        <f t="shared" si="0"/>
        <v>201.57834269000566</v>
      </c>
      <c r="L17" s="63">
        <f t="shared" si="1"/>
        <v>65.598693877551014</v>
      </c>
    </row>
    <row r="18" spans="2:12" ht="15.75" customHeight="1" x14ac:dyDescent="0.25">
      <c r="B18" s="62"/>
      <c r="C18" s="62" t="s">
        <v>56</v>
      </c>
      <c r="D18" s="62"/>
      <c r="E18" s="62"/>
      <c r="F18" s="93" t="s">
        <v>192</v>
      </c>
      <c r="G18" s="62">
        <f>G19</f>
        <v>2768602.6199999996</v>
      </c>
      <c r="H18" s="62">
        <f>H19</f>
        <v>6896566</v>
      </c>
      <c r="I18" s="62">
        <f>I19</f>
        <v>6896566</v>
      </c>
      <c r="J18" s="62">
        <f>J19</f>
        <v>3202432.53</v>
      </c>
      <c r="K18" s="62">
        <f t="shared" si="0"/>
        <v>115.66963445263229</v>
      </c>
      <c r="L18" s="62">
        <f t="shared" si="1"/>
        <v>46.435175564186579</v>
      </c>
    </row>
    <row r="19" spans="2:12" ht="27" customHeight="1" x14ac:dyDescent="0.25">
      <c r="B19" s="62"/>
      <c r="C19" s="62"/>
      <c r="D19" s="62" t="s">
        <v>57</v>
      </c>
      <c r="E19" s="62"/>
      <c r="F19" s="92" t="s">
        <v>193</v>
      </c>
      <c r="G19" s="62">
        <f>G20+G21</f>
        <v>2768602.6199999996</v>
      </c>
      <c r="H19" s="62">
        <f>H20+H21</f>
        <v>6896566</v>
      </c>
      <c r="I19" s="62">
        <f>I20+I21</f>
        <v>6896566</v>
      </c>
      <c r="J19" s="62">
        <f>J20+J21</f>
        <v>3202432.53</v>
      </c>
      <c r="K19" s="62">
        <f t="shared" si="0"/>
        <v>115.66963445263229</v>
      </c>
      <c r="L19" s="62">
        <f t="shared" si="1"/>
        <v>46.435175564186579</v>
      </c>
    </row>
    <row r="20" spans="2:12" ht="16.5" customHeight="1" x14ac:dyDescent="0.25">
      <c r="B20" s="63"/>
      <c r="C20" s="63"/>
      <c r="D20" s="63"/>
      <c r="E20" s="63" t="s">
        <v>58</v>
      </c>
      <c r="F20" s="94" t="s">
        <v>194</v>
      </c>
      <c r="G20" s="63">
        <v>2744282.59</v>
      </c>
      <c r="H20" s="63">
        <v>6836566</v>
      </c>
      <c r="I20" s="63">
        <v>6836566</v>
      </c>
      <c r="J20" s="63">
        <v>3172626.92</v>
      </c>
      <c r="K20" s="63">
        <f t="shared" si="0"/>
        <v>115.60860866008701</v>
      </c>
      <c r="L20" s="63">
        <f t="shared" si="1"/>
        <v>46.406732853891853</v>
      </c>
    </row>
    <row r="21" spans="2:12" ht="27.75" customHeight="1" x14ac:dyDescent="0.25">
      <c r="B21" s="63"/>
      <c r="C21" s="63"/>
      <c r="D21" s="63"/>
      <c r="E21" s="63" t="s">
        <v>59</v>
      </c>
      <c r="F21" s="94" t="s">
        <v>195</v>
      </c>
      <c r="G21" s="63">
        <v>24320.03</v>
      </c>
      <c r="H21" s="63">
        <v>60000</v>
      </c>
      <c r="I21" s="63">
        <v>60000</v>
      </c>
      <c r="J21" s="63">
        <v>29805.61</v>
      </c>
      <c r="K21" s="63">
        <f t="shared" si="0"/>
        <v>122.55581099200947</v>
      </c>
      <c r="L21" s="63">
        <f t="shared" si="1"/>
        <v>49.676016666666669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21" t="s">
        <v>3</v>
      </c>
      <c r="C24" s="122"/>
      <c r="D24" s="122"/>
      <c r="E24" s="122"/>
      <c r="F24" s="123"/>
      <c r="G24" s="28" t="s">
        <v>44</v>
      </c>
      <c r="H24" s="28" t="s">
        <v>41</v>
      </c>
      <c r="I24" s="28" t="s">
        <v>42</v>
      </c>
      <c r="J24" s="28" t="s">
        <v>45</v>
      </c>
      <c r="K24" s="28" t="s">
        <v>6</v>
      </c>
      <c r="L24" s="28" t="s">
        <v>22</v>
      </c>
    </row>
    <row r="25" spans="2:12" x14ac:dyDescent="0.25">
      <c r="B25" s="124">
        <v>1</v>
      </c>
      <c r="C25" s="125"/>
      <c r="D25" s="125"/>
      <c r="E25" s="125"/>
      <c r="F25" s="126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2"/>
      <c r="C26" s="63"/>
      <c r="D26" s="64"/>
      <c r="E26" s="65"/>
      <c r="F26" s="8" t="s">
        <v>21</v>
      </c>
      <c r="G26" s="62">
        <f>G27+G77</f>
        <v>2776602.6199999996</v>
      </c>
      <c r="H26" s="62">
        <f>H27+H77</f>
        <v>6925066</v>
      </c>
      <c r="I26" s="62">
        <f>I27+I77</f>
        <v>6925066</v>
      </c>
      <c r="J26" s="62">
        <f>J27+J77</f>
        <v>3209115.2999999993</v>
      </c>
      <c r="K26" s="67">
        <f t="shared" ref="K26:K57" si="4">(J26*100)/G26</f>
        <v>115.57704645542688</v>
      </c>
      <c r="L26" s="67">
        <f t="shared" ref="L26:L57" si="5">(J26*100)/I26</f>
        <v>46.340573505003412</v>
      </c>
    </row>
    <row r="27" spans="2:12" x14ac:dyDescent="0.25">
      <c r="B27" s="62" t="s">
        <v>60</v>
      </c>
      <c r="C27" s="62"/>
      <c r="D27" s="62"/>
      <c r="E27" s="62"/>
      <c r="F27" s="62" t="s">
        <v>61</v>
      </c>
      <c r="G27" s="62">
        <f>G28+G37+G69+G74</f>
        <v>2752282.59</v>
      </c>
      <c r="H27" s="62">
        <f>H28+H37+H69+H74</f>
        <v>6863066</v>
      </c>
      <c r="I27" s="62">
        <f>I28+I37+I69+I74</f>
        <v>6863066</v>
      </c>
      <c r="J27" s="62">
        <f>J28+J37+J69+J74</f>
        <v>3179309.6899999995</v>
      </c>
      <c r="K27" s="62">
        <f t="shared" si="4"/>
        <v>115.51537990871786</v>
      </c>
      <c r="L27" s="62">
        <f t="shared" si="5"/>
        <v>46.32491790112465</v>
      </c>
    </row>
    <row r="28" spans="2:12" x14ac:dyDescent="0.25">
      <c r="B28" s="62"/>
      <c r="C28" s="62" t="s">
        <v>62</v>
      </c>
      <c r="D28" s="62"/>
      <c r="E28" s="62"/>
      <c r="F28" s="62" t="s">
        <v>63</v>
      </c>
      <c r="G28" s="62">
        <f>G29+G32+G34</f>
        <v>2220507.42</v>
      </c>
      <c r="H28" s="62">
        <f>H29+H32+H34</f>
        <v>5341898</v>
      </c>
      <c r="I28" s="62">
        <f>I29+I32+I34</f>
        <v>5341898</v>
      </c>
      <c r="J28" s="62">
        <f>J29+J32+J34</f>
        <v>2500116.0299999998</v>
      </c>
      <c r="K28" s="62">
        <f t="shared" si="4"/>
        <v>112.59210428578527</v>
      </c>
      <c r="L28" s="62">
        <f t="shared" si="5"/>
        <v>46.802017372851367</v>
      </c>
    </row>
    <row r="29" spans="2:12" x14ac:dyDescent="0.25">
      <c r="B29" s="62"/>
      <c r="C29" s="62"/>
      <c r="D29" s="62" t="s">
        <v>64</v>
      </c>
      <c r="E29" s="62"/>
      <c r="F29" s="62" t="s">
        <v>196</v>
      </c>
      <c r="G29" s="62">
        <f>G30+G31</f>
        <v>1750914.5799999998</v>
      </c>
      <c r="H29" s="62">
        <f>H30+H31</f>
        <v>4202142</v>
      </c>
      <c r="I29" s="62">
        <f>I30+I31</f>
        <v>4202142</v>
      </c>
      <c r="J29" s="62">
        <f>J30+J31</f>
        <v>1995638.81</v>
      </c>
      <c r="K29" s="62">
        <f t="shared" si="4"/>
        <v>113.97693712733835</v>
      </c>
      <c r="L29" s="62">
        <f t="shared" si="5"/>
        <v>47.490989357332523</v>
      </c>
    </row>
    <row r="30" spans="2:12" x14ac:dyDescent="0.25">
      <c r="B30" s="63"/>
      <c r="C30" s="63"/>
      <c r="D30" s="63"/>
      <c r="E30" s="63" t="s">
        <v>65</v>
      </c>
      <c r="F30" s="63" t="s">
        <v>66</v>
      </c>
      <c r="G30" s="63">
        <v>1724198.18</v>
      </c>
      <c r="H30" s="63">
        <v>4112644</v>
      </c>
      <c r="I30" s="63">
        <v>4112644</v>
      </c>
      <c r="J30" s="63">
        <v>1969127.19</v>
      </c>
      <c r="K30" s="63">
        <f t="shared" si="4"/>
        <v>114.20538618130313</v>
      </c>
      <c r="L30" s="63">
        <f t="shared" si="5"/>
        <v>47.879835696938514</v>
      </c>
    </row>
    <row r="31" spans="2:12" x14ac:dyDescent="0.25">
      <c r="B31" s="63"/>
      <c r="C31" s="63"/>
      <c r="D31" s="63"/>
      <c r="E31" s="63" t="s">
        <v>67</v>
      </c>
      <c r="F31" s="63" t="s">
        <v>68</v>
      </c>
      <c r="G31" s="63">
        <v>26716.400000000001</v>
      </c>
      <c r="H31" s="63">
        <v>89498</v>
      </c>
      <c r="I31" s="63">
        <v>89498</v>
      </c>
      <c r="J31" s="63">
        <v>26511.62</v>
      </c>
      <c r="K31" s="63">
        <f t="shared" si="4"/>
        <v>99.233504514081233</v>
      </c>
      <c r="L31" s="63">
        <f t="shared" si="5"/>
        <v>29.622583744888153</v>
      </c>
    </row>
    <row r="32" spans="2:12" x14ac:dyDescent="0.25">
      <c r="B32" s="62"/>
      <c r="C32" s="62"/>
      <c r="D32" s="62" t="s">
        <v>69</v>
      </c>
      <c r="E32" s="62"/>
      <c r="F32" s="62" t="s">
        <v>70</v>
      </c>
      <c r="G32" s="62">
        <f>G33</f>
        <v>40289.07</v>
      </c>
      <c r="H32" s="62">
        <f>H33</f>
        <v>95900</v>
      </c>
      <c r="I32" s="62">
        <f>I33</f>
        <v>95900</v>
      </c>
      <c r="J32" s="62">
        <f>J33</f>
        <v>47886.93</v>
      </c>
      <c r="K32" s="62">
        <f t="shared" si="4"/>
        <v>118.85836530850675</v>
      </c>
      <c r="L32" s="62">
        <f t="shared" si="5"/>
        <v>49.934233576642335</v>
      </c>
    </row>
    <row r="33" spans="2:12" x14ac:dyDescent="0.25">
      <c r="B33" s="63"/>
      <c r="C33" s="63"/>
      <c r="D33" s="63"/>
      <c r="E33" s="63" t="s">
        <v>71</v>
      </c>
      <c r="F33" s="63" t="s">
        <v>70</v>
      </c>
      <c r="G33" s="63">
        <v>40289.07</v>
      </c>
      <c r="H33" s="63">
        <v>95900</v>
      </c>
      <c r="I33" s="63">
        <v>95900</v>
      </c>
      <c r="J33" s="63">
        <v>47886.93</v>
      </c>
      <c r="K33" s="63">
        <f t="shared" si="4"/>
        <v>118.85836530850675</v>
      </c>
      <c r="L33" s="63">
        <f t="shared" si="5"/>
        <v>49.934233576642335</v>
      </c>
    </row>
    <row r="34" spans="2:12" x14ac:dyDescent="0.25">
      <c r="B34" s="62"/>
      <c r="C34" s="62"/>
      <c r="D34" s="62" t="s">
        <v>72</v>
      </c>
      <c r="E34" s="62"/>
      <c r="F34" s="62" t="s">
        <v>73</v>
      </c>
      <c r="G34" s="62">
        <f>G35+G36</f>
        <v>429303.77</v>
      </c>
      <c r="H34" s="62">
        <f>H35+H36</f>
        <v>1043856</v>
      </c>
      <c r="I34" s="62">
        <f>I35+I36</f>
        <v>1043856</v>
      </c>
      <c r="J34" s="62">
        <f>J35+J36</f>
        <v>456590.29</v>
      </c>
      <c r="K34" s="62">
        <f t="shared" si="4"/>
        <v>106.35599356604764</v>
      </c>
      <c r="L34" s="62">
        <f t="shared" si="5"/>
        <v>43.740735312150335</v>
      </c>
    </row>
    <row r="35" spans="2:12" x14ac:dyDescent="0.25">
      <c r="B35" s="63"/>
      <c r="C35" s="63"/>
      <c r="D35" s="63"/>
      <c r="E35" s="63" t="s">
        <v>74</v>
      </c>
      <c r="F35" s="63" t="s">
        <v>197</v>
      </c>
      <c r="G35" s="63">
        <v>132584.87</v>
      </c>
      <c r="H35" s="63">
        <v>357851</v>
      </c>
      <c r="I35" s="63">
        <v>357851</v>
      </c>
      <c r="J35" s="63">
        <v>135904.56</v>
      </c>
      <c r="K35" s="63">
        <f t="shared" si="4"/>
        <v>102.50382264582679</v>
      </c>
      <c r="L35" s="63">
        <f t="shared" si="5"/>
        <v>37.977974073008042</v>
      </c>
    </row>
    <row r="36" spans="2:12" x14ac:dyDescent="0.25">
      <c r="B36" s="63"/>
      <c r="C36" s="63"/>
      <c r="D36" s="63"/>
      <c r="E36" s="63" t="s">
        <v>75</v>
      </c>
      <c r="F36" s="63" t="s">
        <v>198</v>
      </c>
      <c r="G36" s="63">
        <v>296718.90000000002</v>
      </c>
      <c r="H36" s="63">
        <v>686005</v>
      </c>
      <c r="I36" s="63">
        <v>686005</v>
      </c>
      <c r="J36" s="63">
        <v>320685.73</v>
      </c>
      <c r="K36" s="63">
        <f t="shared" si="4"/>
        <v>108.07728459494827</v>
      </c>
      <c r="L36" s="63">
        <f t="shared" si="5"/>
        <v>46.746850241616315</v>
      </c>
    </row>
    <row r="37" spans="2:12" x14ac:dyDescent="0.25">
      <c r="B37" s="62"/>
      <c r="C37" s="62" t="s">
        <v>76</v>
      </c>
      <c r="D37" s="62"/>
      <c r="E37" s="62"/>
      <c r="F37" s="62" t="s">
        <v>77</v>
      </c>
      <c r="G37" s="62">
        <f>G38+G43+G50+G60+G62</f>
        <v>526356.60000000009</v>
      </c>
      <c r="H37" s="62">
        <f>H38+H43+H50+H60+H62</f>
        <v>1506268</v>
      </c>
      <c r="I37" s="62">
        <f>I38+I43+I50+I60+I62</f>
        <v>1506268</v>
      </c>
      <c r="J37" s="62">
        <f>J38+J43+J50+J60+J62</f>
        <v>676768.4</v>
      </c>
      <c r="K37" s="62">
        <f t="shared" si="4"/>
        <v>128.57602621492728</v>
      </c>
      <c r="L37" s="62">
        <f t="shared" si="5"/>
        <v>44.930145233119205</v>
      </c>
    </row>
    <row r="38" spans="2:12" x14ac:dyDescent="0.25">
      <c r="B38" s="62"/>
      <c r="C38" s="62"/>
      <c r="D38" s="62" t="s">
        <v>78</v>
      </c>
      <c r="E38" s="62"/>
      <c r="F38" s="62" t="s">
        <v>79</v>
      </c>
      <c r="G38" s="62">
        <f>G39+G40+G41+G42</f>
        <v>55192.020000000004</v>
      </c>
      <c r="H38" s="62">
        <f>H39+H40+H41+H42</f>
        <v>179200</v>
      </c>
      <c r="I38" s="62">
        <f>I39+I40+I41+I42</f>
        <v>179200</v>
      </c>
      <c r="J38" s="62">
        <f>J39+J40+J41+J42</f>
        <v>63537.25</v>
      </c>
      <c r="K38" s="62">
        <f t="shared" si="4"/>
        <v>115.12035616743144</v>
      </c>
      <c r="L38" s="62">
        <f t="shared" si="5"/>
        <v>35.4560546875</v>
      </c>
    </row>
    <row r="39" spans="2:12" x14ac:dyDescent="0.25">
      <c r="B39" s="63"/>
      <c r="C39" s="63"/>
      <c r="D39" s="63"/>
      <c r="E39" s="63" t="s">
        <v>80</v>
      </c>
      <c r="F39" s="63" t="s">
        <v>81</v>
      </c>
      <c r="G39" s="63">
        <v>23821.4</v>
      </c>
      <c r="H39" s="63">
        <v>88000</v>
      </c>
      <c r="I39" s="63">
        <v>88000</v>
      </c>
      <c r="J39" s="63">
        <v>29143.02</v>
      </c>
      <c r="K39" s="63">
        <f t="shared" si="4"/>
        <v>122.33966097710461</v>
      </c>
      <c r="L39" s="63">
        <f t="shared" si="5"/>
        <v>33.117068181818183</v>
      </c>
    </row>
    <row r="40" spans="2:12" x14ac:dyDescent="0.25">
      <c r="B40" s="63"/>
      <c r="C40" s="63"/>
      <c r="D40" s="63"/>
      <c r="E40" s="63" t="s">
        <v>82</v>
      </c>
      <c r="F40" s="63" t="s">
        <v>199</v>
      </c>
      <c r="G40" s="63">
        <v>30846.87</v>
      </c>
      <c r="H40" s="63">
        <v>80000</v>
      </c>
      <c r="I40" s="63">
        <v>80000</v>
      </c>
      <c r="J40" s="63">
        <v>33660.480000000003</v>
      </c>
      <c r="K40" s="63">
        <f t="shared" si="4"/>
        <v>109.12121716076868</v>
      </c>
      <c r="L40" s="63">
        <f t="shared" si="5"/>
        <v>42.075600000000009</v>
      </c>
    </row>
    <row r="41" spans="2:12" x14ac:dyDescent="0.25">
      <c r="B41" s="63"/>
      <c r="C41" s="63"/>
      <c r="D41" s="63"/>
      <c r="E41" s="63" t="s">
        <v>83</v>
      </c>
      <c r="F41" s="63" t="s">
        <v>84</v>
      </c>
      <c r="G41" s="63">
        <v>513.75</v>
      </c>
      <c r="H41" s="63">
        <v>8700</v>
      </c>
      <c r="I41" s="63">
        <v>8700</v>
      </c>
      <c r="J41" s="63">
        <v>733.75</v>
      </c>
      <c r="K41" s="63">
        <f t="shared" si="4"/>
        <v>142.82238442822384</v>
      </c>
      <c r="L41" s="63">
        <f t="shared" si="5"/>
        <v>8.4339080459770113</v>
      </c>
    </row>
    <row r="42" spans="2:12" x14ac:dyDescent="0.25">
      <c r="B42" s="63"/>
      <c r="C42" s="63"/>
      <c r="D42" s="63"/>
      <c r="E42" s="63" t="s">
        <v>85</v>
      </c>
      <c r="F42" s="63" t="s">
        <v>86</v>
      </c>
      <c r="G42" s="63">
        <v>10</v>
      </c>
      <c r="H42" s="63">
        <v>2500</v>
      </c>
      <c r="I42" s="63">
        <v>2500</v>
      </c>
      <c r="J42" s="63">
        <v>0</v>
      </c>
      <c r="K42" s="63">
        <f t="shared" si="4"/>
        <v>0</v>
      </c>
      <c r="L42" s="63">
        <f t="shared" si="5"/>
        <v>0</v>
      </c>
    </row>
    <row r="43" spans="2:12" x14ac:dyDescent="0.25">
      <c r="B43" s="62"/>
      <c r="C43" s="62"/>
      <c r="D43" s="62" t="s">
        <v>87</v>
      </c>
      <c r="E43" s="62"/>
      <c r="F43" s="62" t="s">
        <v>88</v>
      </c>
      <c r="G43" s="62">
        <f>G44+G45+G46+G47+G48+G49</f>
        <v>83796.039999999994</v>
      </c>
      <c r="H43" s="62">
        <f>H44+H45+H46+H47+H48+H49</f>
        <v>183200</v>
      </c>
      <c r="I43" s="62">
        <f>I44+I45+I46+I47+I48+I49</f>
        <v>183200</v>
      </c>
      <c r="J43" s="62">
        <f>J44+J45+J46+J47+J48+J49</f>
        <v>103435.84999999999</v>
      </c>
      <c r="K43" s="62">
        <f t="shared" si="4"/>
        <v>123.43763500041291</v>
      </c>
      <c r="L43" s="62">
        <f t="shared" si="5"/>
        <v>56.460616812227073</v>
      </c>
    </row>
    <row r="44" spans="2:12" x14ac:dyDescent="0.25">
      <c r="B44" s="63"/>
      <c r="C44" s="63"/>
      <c r="D44" s="63"/>
      <c r="E44" s="63" t="s">
        <v>89</v>
      </c>
      <c r="F44" s="63" t="s">
        <v>90</v>
      </c>
      <c r="G44" s="63">
        <v>39282.29</v>
      </c>
      <c r="H44" s="63">
        <v>60000</v>
      </c>
      <c r="I44" s="63">
        <v>60000</v>
      </c>
      <c r="J44" s="63">
        <v>28904.43</v>
      </c>
      <c r="K44" s="63">
        <f t="shared" si="4"/>
        <v>73.581326343245266</v>
      </c>
      <c r="L44" s="63">
        <f t="shared" si="5"/>
        <v>48.174050000000001</v>
      </c>
    </row>
    <row r="45" spans="2:12" x14ac:dyDescent="0.25">
      <c r="B45" s="63"/>
      <c r="C45" s="63"/>
      <c r="D45" s="63"/>
      <c r="E45" s="63" t="s">
        <v>91</v>
      </c>
      <c r="F45" s="63" t="s">
        <v>92</v>
      </c>
      <c r="G45" s="63">
        <v>0</v>
      </c>
      <c r="H45" s="63">
        <v>6000</v>
      </c>
      <c r="I45" s="63">
        <v>6000</v>
      </c>
      <c r="J45" s="63">
        <v>3758.77</v>
      </c>
      <c r="K45" s="63" t="e">
        <f t="shared" si="4"/>
        <v>#DIV/0!</v>
      </c>
      <c r="L45" s="63">
        <f t="shared" si="5"/>
        <v>62.646166666666666</v>
      </c>
    </row>
    <row r="46" spans="2:12" x14ac:dyDescent="0.25">
      <c r="B46" s="63"/>
      <c r="C46" s="63"/>
      <c r="D46" s="63"/>
      <c r="E46" s="63" t="s">
        <v>93</v>
      </c>
      <c r="F46" s="63" t="s">
        <v>94</v>
      </c>
      <c r="G46" s="63">
        <v>42155.57</v>
      </c>
      <c r="H46" s="63">
        <v>94000</v>
      </c>
      <c r="I46" s="63">
        <v>94000</v>
      </c>
      <c r="J46" s="63">
        <v>66586.789999999994</v>
      </c>
      <c r="K46" s="63">
        <f t="shared" si="4"/>
        <v>157.95490370548896</v>
      </c>
      <c r="L46" s="63">
        <f t="shared" si="5"/>
        <v>70.837010638297869</v>
      </c>
    </row>
    <row r="47" spans="2:12" x14ac:dyDescent="0.25">
      <c r="B47" s="63"/>
      <c r="C47" s="63"/>
      <c r="D47" s="63"/>
      <c r="E47" s="63" t="s">
        <v>95</v>
      </c>
      <c r="F47" s="63" t="s">
        <v>200</v>
      </c>
      <c r="G47" s="63">
        <v>1215.98</v>
      </c>
      <c r="H47" s="63">
        <v>5000</v>
      </c>
      <c r="I47" s="63">
        <v>5000</v>
      </c>
      <c r="J47" s="63">
        <v>436.86</v>
      </c>
      <c r="K47" s="63">
        <f t="shared" si="4"/>
        <v>35.926577739765456</v>
      </c>
      <c r="L47" s="63">
        <f t="shared" si="5"/>
        <v>8.7371999999999996</v>
      </c>
    </row>
    <row r="48" spans="2:12" x14ac:dyDescent="0.25">
      <c r="B48" s="63"/>
      <c r="C48" s="63"/>
      <c r="D48" s="63"/>
      <c r="E48" s="63" t="s">
        <v>96</v>
      </c>
      <c r="F48" s="63" t="s">
        <v>201</v>
      </c>
      <c r="G48" s="63">
        <v>1142.2</v>
      </c>
      <c r="H48" s="63">
        <v>12200</v>
      </c>
      <c r="I48" s="63">
        <v>12200</v>
      </c>
      <c r="J48" s="63">
        <v>3749</v>
      </c>
      <c r="K48" s="63">
        <f t="shared" si="4"/>
        <v>328.22623008229732</v>
      </c>
      <c r="L48" s="63">
        <f t="shared" si="5"/>
        <v>30.729508196721312</v>
      </c>
    </row>
    <row r="49" spans="2:12" x14ac:dyDescent="0.25">
      <c r="B49" s="63"/>
      <c r="C49" s="63"/>
      <c r="D49" s="63"/>
      <c r="E49" s="63" t="s">
        <v>97</v>
      </c>
      <c r="F49" s="63" t="s">
        <v>98</v>
      </c>
      <c r="G49" s="63">
        <v>0</v>
      </c>
      <c r="H49" s="63">
        <v>6000</v>
      </c>
      <c r="I49" s="63">
        <v>6000</v>
      </c>
      <c r="J49" s="63">
        <v>0</v>
      </c>
      <c r="K49" s="63" t="e">
        <f t="shared" si="4"/>
        <v>#DIV/0!</v>
      </c>
      <c r="L49" s="63">
        <f t="shared" si="5"/>
        <v>0</v>
      </c>
    </row>
    <row r="50" spans="2:12" x14ac:dyDescent="0.25">
      <c r="B50" s="62"/>
      <c r="C50" s="62"/>
      <c r="D50" s="62" t="s">
        <v>99</v>
      </c>
      <c r="E50" s="62"/>
      <c r="F50" s="62" t="s">
        <v>100</v>
      </c>
      <c r="G50" s="62">
        <f>G51+G52+G53+G54+G55+G56+G57+G58+G59</f>
        <v>368048.19000000006</v>
      </c>
      <c r="H50" s="62">
        <f>H51+H52+H53+H54+H55+H56+H57+H58+H59</f>
        <v>850335</v>
      </c>
      <c r="I50" s="62">
        <f>I51+I52+I53+I54+I55+I56+I57+I58+I59</f>
        <v>850335</v>
      </c>
      <c r="J50" s="62">
        <f>J51+J52+J53+J54+J55+J56+J57+J58+J59</f>
        <v>380680.19</v>
      </c>
      <c r="K50" s="62">
        <f t="shared" si="4"/>
        <v>103.43215925066768</v>
      </c>
      <c r="L50" s="62">
        <f t="shared" si="5"/>
        <v>44.768260744294892</v>
      </c>
    </row>
    <row r="51" spans="2:12" x14ac:dyDescent="0.25">
      <c r="B51" s="63"/>
      <c r="C51" s="63"/>
      <c r="D51" s="63"/>
      <c r="E51" s="63" t="s">
        <v>101</v>
      </c>
      <c r="F51" s="63" t="s">
        <v>202</v>
      </c>
      <c r="G51" s="63">
        <v>24527.9</v>
      </c>
      <c r="H51" s="63">
        <v>62000</v>
      </c>
      <c r="I51" s="63">
        <v>62000</v>
      </c>
      <c r="J51" s="63">
        <v>26711.72</v>
      </c>
      <c r="K51" s="63">
        <f t="shared" si="4"/>
        <v>108.90341203282792</v>
      </c>
      <c r="L51" s="63">
        <f t="shared" si="5"/>
        <v>43.083419354838711</v>
      </c>
    </row>
    <row r="52" spans="2:12" x14ac:dyDescent="0.25">
      <c r="B52" s="63"/>
      <c r="C52" s="63"/>
      <c r="D52" s="63"/>
      <c r="E52" s="63" t="s">
        <v>102</v>
      </c>
      <c r="F52" s="63" t="s">
        <v>103</v>
      </c>
      <c r="G52" s="63">
        <v>44266.8</v>
      </c>
      <c r="H52" s="63">
        <v>42500</v>
      </c>
      <c r="I52" s="63">
        <v>42500</v>
      </c>
      <c r="J52" s="63">
        <v>19131.39</v>
      </c>
      <c r="K52" s="63">
        <f t="shared" si="4"/>
        <v>43.218371330206836</v>
      </c>
      <c r="L52" s="63">
        <f t="shared" si="5"/>
        <v>45.015035294117645</v>
      </c>
    </row>
    <row r="53" spans="2:12" x14ac:dyDescent="0.25">
      <c r="B53" s="63"/>
      <c r="C53" s="63"/>
      <c r="D53" s="63"/>
      <c r="E53" s="63" t="s">
        <v>104</v>
      </c>
      <c r="F53" s="63" t="s">
        <v>105</v>
      </c>
      <c r="G53" s="63">
        <v>1610</v>
      </c>
      <c r="H53" s="63">
        <v>15500</v>
      </c>
      <c r="I53" s="63">
        <v>15500</v>
      </c>
      <c r="J53" s="63">
        <v>2311.75</v>
      </c>
      <c r="K53" s="63">
        <f t="shared" si="4"/>
        <v>143.58695652173913</v>
      </c>
      <c r="L53" s="63">
        <f t="shared" si="5"/>
        <v>14.914516129032258</v>
      </c>
    </row>
    <row r="54" spans="2:12" x14ac:dyDescent="0.25">
      <c r="B54" s="63"/>
      <c r="C54" s="63"/>
      <c r="D54" s="63"/>
      <c r="E54" s="63" t="s">
        <v>106</v>
      </c>
      <c r="F54" s="63" t="s">
        <v>107</v>
      </c>
      <c r="G54" s="63">
        <v>15432.8</v>
      </c>
      <c r="H54" s="63">
        <v>42500</v>
      </c>
      <c r="I54" s="63">
        <v>42500</v>
      </c>
      <c r="J54" s="63">
        <v>21138.37</v>
      </c>
      <c r="K54" s="63">
        <f t="shared" si="4"/>
        <v>136.97041366440308</v>
      </c>
      <c r="L54" s="63">
        <f t="shared" si="5"/>
        <v>49.737341176470586</v>
      </c>
    </row>
    <row r="55" spans="2:12" x14ac:dyDescent="0.25">
      <c r="B55" s="63"/>
      <c r="C55" s="63"/>
      <c r="D55" s="63"/>
      <c r="E55" s="63" t="s">
        <v>108</v>
      </c>
      <c r="F55" s="63" t="s">
        <v>109</v>
      </c>
      <c r="G55" s="63">
        <v>8102.34</v>
      </c>
      <c r="H55" s="63">
        <v>22500</v>
      </c>
      <c r="I55" s="63">
        <v>22500</v>
      </c>
      <c r="J55" s="63">
        <v>9395.58</v>
      </c>
      <c r="K55" s="63">
        <f t="shared" si="4"/>
        <v>115.96131487940521</v>
      </c>
      <c r="L55" s="63">
        <f t="shared" si="5"/>
        <v>41.758133333333333</v>
      </c>
    </row>
    <row r="56" spans="2:12" x14ac:dyDescent="0.25">
      <c r="B56" s="63"/>
      <c r="C56" s="63"/>
      <c r="D56" s="63"/>
      <c r="E56" s="63" t="s">
        <v>110</v>
      </c>
      <c r="F56" s="63" t="s">
        <v>111</v>
      </c>
      <c r="G56" s="63">
        <v>4116</v>
      </c>
      <c r="H56" s="63">
        <v>10000</v>
      </c>
      <c r="I56" s="63">
        <v>10000</v>
      </c>
      <c r="J56" s="63">
        <v>4284</v>
      </c>
      <c r="K56" s="63">
        <f t="shared" si="4"/>
        <v>104.08163265306122</v>
      </c>
      <c r="L56" s="63">
        <f t="shared" si="5"/>
        <v>42.84</v>
      </c>
    </row>
    <row r="57" spans="2:12" x14ac:dyDescent="0.25">
      <c r="B57" s="63"/>
      <c r="C57" s="63"/>
      <c r="D57" s="63"/>
      <c r="E57" s="63" t="s">
        <v>112</v>
      </c>
      <c r="F57" s="63" t="s">
        <v>113</v>
      </c>
      <c r="G57" s="63">
        <v>263408.71000000002</v>
      </c>
      <c r="H57" s="63">
        <v>635635</v>
      </c>
      <c r="I57" s="63">
        <v>635635</v>
      </c>
      <c r="J57" s="63">
        <v>292838.81</v>
      </c>
      <c r="K57" s="63">
        <f t="shared" si="4"/>
        <v>111.17278923692386</v>
      </c>
      <c r="L57" s="63">
        <f t="shared" si="5"/>
        <v>46.070277753742317</v>
      </c>
    </row>
    <row r="58" spans="2:12" x14ac:dyDescent="0.25">
      <c r="B58" s="63"/>
      <c r="C58" s="63"/>
      <c r="D58" s="63"/>
      <c r="E58" s="63" t="s">
        <v>114</v>
      </c>
      <c r="F58" s="63" t="s">
        <v>115</v>
      </c>
      <c r="G58" s="63">
        <v>320.58999999999997</v>
      </c>
      <c r="H58" s="63">
        <v>5000</v>
      </c>
      <c r="I58" s="63">
        <v>5000</v>
      </c>
      <c r="J58" s="63">
        <v>2058.5700000000002</v>
      </c>
      <c r="K58" s="63">
        <f t="shared" ref="K58:K84" si="6">(J58*100)/G58</f>
        <v>642.11921769237983</v>
      </c>
      <c r="L58" s="63">
        <f t="shared" ref="L58:L84" si="7">(J58*100)/I58</f>
        <v>41.171400000000006</v>
      </c>
    </row>
    <row r="59" spans="2:12" x14ac:dyDescent="0.25">
      <c r="B59" s="63"/>
      <c r="C59" s="63"/>
      <c r="D59" s="63"/>
      <c r="E59" s="63" t="s">
        <v>116</v>
      </c>
      <c r="F59" s="63" t="s">
        <v>117</v>
      </c>
      <c r="G59" s="63">
        <v>6263.05</v>
      </c>
      <c r="H59" s="63">
        <v>14700</v>
      </c>
      <c r="I59" s="63">
        <v>14700</v>
      </c>
      <c r="J59" s="63">
        <v>2810</v>
      </c>
      <c r="K59" s="63">
        <f t="shared" si="6"/>
        <v>44.866319125665612</v>
      </c>
      <c r="L59" s="63">
        <f t="shared" si="7"/>
        <v>19.1156462585034</v>
      </c>
    </row>
    <row r="60" spans="2:12" x14ac:dyDescent="0.25">
      <c r="B60" s="62"/>
      <c r="C60" s="62"/>
      <c r="D60" s="62" t="s">
        <v>118</v>
      </c>
      <c r="E60" s="62"/>
      <c r="F60" s="62" t="s">
        <v>120</v>
      </c>
      <c r="G60" s="62">
        <f>G61</f>
        <v>9173</v>
      </c>
      <c r="H60" s="62">
        <f>H61</f>
        <v>252100</v>
      </c>
      <c r="I60" s="62">
        <f>I61</f>
        <v>252100</v>
      </c>
      <c r="J60" s="62">
        <f>J61</f>
        <v>117967.03</v>
      </c>
      <c r="K60" s="62">
        <f t="shared" si="6"/>
        <v>1286.0245285075766</v>
      </c>
      <c r="L60" s="62">
        <f t="shared" si="7"/>
        <v>46.793744545815152</v>
      </c>
    </row>
    <row r="61" spans="2:12" x14ac:dyDescent="0.25">
      <c r="B61" s="63"/>
      <c r="C61" s="63"/>
      <c r="D61" s="63"/>
      <c r="E61" s="63" t="s">
        <v>119</v>
      </c>
      <c r="F61" s="63" t="s">
        <v>120</v>
      </c>
      <c r="G61" s="63">
        <v>9173</v>
      </c>
      <c r="H61" s="63">
        <v>252100</v>
      </c>
      <c r="I61" s="63">
        <v>252100</v>
      </c>
      <c r="J61" s="63">
        <v>117967.03</v>
      </c>
      <c r="K61" s="63">
        <f t="shared" si="6"/>
        <v>1286.0245285075766</v>
      </c>
      <c r="L61" s="63">
        <f t="shared" si="7"/>
        <v>46.793744545815152</v>
      </c>
    </row>
    <row r="62" spans="2:12" x14ac:dyDescent="0.25">
      <c r="B62" s="62"/>
      <c r="C62" s="62"/>
      <c r="D62" s="62" t="s">
        <v>121</v>
      </c>
      <c r="E62" s="62"/>
      <c r="F62" s="62" t="s">
        <v>122</v>
      </c>
      <c r="G62" s="62">
        <f>G63+G64+G65+G66+G67+G68</f>
        <v>10147.35</v>
      </c>
      <c r="H62" s="62">
        <f>H63+H64+H65+H66+H67+H68</f>
        <v>41433</v>
      </c>
      <c r="I62" s="62">
        <f>I63+I64+I65+I66+I67+I68</f>
        <v>41433</v>
      </c>
      <c r="J62" s="62">
        <f>J63+J64+J65+J66+J67+J68</f>
        <v>11148.08</v>
      </c>
      <c r="K62" s="62">
        <f t="shared" si="6"/>
        <v>109.86198367061351</v>
      </c>
      <c r="L62" s="62">
        <f t="shared" si="7"/>
        <v>26.906282431877973</v>
      </c>
    </row>
    <row r="63" spans="2:12" x14ac:dyDescent="0.25">
      <c r="B63" s="63"/>
      <c r="C63" s="63"/>
      <c r="D63" s="63"/>
      <c r="E63" s="63" t="s">
        <v>123</v>
      </c>
      <c r="F63" s="63" t="s">
        <v>124</v>
      </c>
      <c r="G63" s="63">
        <v>589.71</v>
      </c>
      <c r="H63" s="63">
        <v>8000</v>
      </c>
      <c r="I63" s="63">
        <v>8000</v>
      </c>
      <c r="J63" s="63">
        <v>2288.85</v>
      </c>
      <c r="K63" s="63">
        <f t="shared" si="6"/>
        <v>388.13145444370957</v>
      </c>
      <c r="L63" s="63">
        <f t="shared" si="7"/>
        <v>28.610624999999999</v>
      </c>
    </row>
    <row r="64" spans="2:12" x14ac:dyDescent="0.25">
      <c r="B64" s="63"/>
      <c r="C64" s="63"/>
      <c r="D64" s="63"/>
      <c r="E64" s="63" t="s">
        <v>125</v>
      </c>
      <c r="F64" s="63" t="s">
        <v>126</v>
      </c>
      <c r="G64" s="63">
        <v>5400</v>
      </c>
      <c r="H64" s="63">
        <v>21000</v>
      </c>
      <c r="I64" s="63">
        <v>21000</v>
      </c>
      <c r="J64" s="63">
        <v>3101.71</v>
      </c>
      <c r="K64" s="63">
        <f t="shared" si="6"/>
        <v>57.439074074074071</v>
      </c>
      <c r="L64" s="63">
        <f t="shared" si="7"/>
        <v>14.770047619047618</v>
      </c>
    </row>
    <row r="65" spans="2:12" x14ac:dyDescent="0.25">
      <c r="B65" s="63"/>
      <c r="C65" s="63"/>
      <c r="D65" s="63"/>
      <c r="E65" s="63" t="s">
        <v>127</v>
      </c>
      <c r="F65" s="63" t="s">
        <v>128</v>
      </c>
      <c r="G65" s="63">
        <v>6.64</v>
      </c>
      <c r="H65" s="63">
        <v>150</v>
      </c>
      <c r="I65" s="63">
        <v>150</v>
      </c>
      <c r="J65" s="63">
        <v>0</v>
      </c>
      <c r="K65" s="63">
        <f t="shared" si="6"/>
        <v>0</v>
      </c>
      <c r="L65" s="63">
        <f t="shared" si="7"/>
        <v>0</v>
      </c>
    </row>
    <row r="66" spans="2:12" x14ac:dyDescent="0.25">
      <c r="B66" s="63"/>
      <c r="C66" s="63"/>
      <c r="D66" s="63"/>
      <c r="E66" s="63" t="s">
        <v>129</v>
      </c>
      <c r="F66" s="63" t="s">
        <v>130</v>
      </c>
      <c r="G66" s="63">
        <v>3401</v>
      </c>
      <c r="H66" s="63">
        <v>10000</v>
      </c>
      <c r="I66" s="63">
        <v>10000</v>
      </c>
      <c r="J66" s="63">
        <v>3927.52</v>
      </c>
      <c r="K66" s="63">
        <f t="shared" si="6"/>
        <v>115.48132902087622</v>
      </c>
      <c r="L66" s="63">
        <f t="shared" si="7"/>
        <v>39.275199999999998</v>
      </c>
    </row>
    <row r="67" spans="2:12" x14ac:dyDescent="0.25">
      <c r="B67" s="63"/>
      <c r="C67" s="63"/>
      <c r="D67" s="63"/>
      <c r="E67" s="63" t="s">
        <v>131</v>
      </c>
      <c r="F67" s="63" t="s">
        <v>203</v>
      </c>
      <c r="G67" s="63">
        <v>0</v>
      </c>
      <c r="H67" s="63">
        <v>133</v>
      </c>
      <c r="I67" s="63">
        <v>133</v>
      </c>
      <c r="J67" s="63">
        <v>0</v>
      </c>
      <c r="K67" s="63" t="e">
        <f t="shared" si="6"/>
        <v>#DIV/0!</v>
      </c>
      <c r="L67" s="63">
        <f t="shared" si="7"/>
        <v>0</v>
      </c>
    </row>
    <row r="68" spans="2:12" x14ac:dyDescent="0.25">
      <c r="B68" s="63"/>
      <c r="C68" s="63"/>
      <c r="D68" s="63"/>
      <c r="E68" s="63" t="s">
        <v>132</v>
      </c>
      <c r="F68" s="63" t="s">
        <v>122</v>
      </c>
      <c r="G68" s="63">
        <v>750</v>
      </c>
      <c r="H68" s="63">
        <v>2150</v>
      </c>
      <c r="I68" s="63">
        <v>2150</v>
      </c>
      <c r="J68" s="63">
        <v>1830</v>
      </c>
      <c r="K68" s="63">
        <f t="shared" si="6"/>
        <v>244</v>
      </c>
      <c r="L68" s="63">
        <f t="shared" si="7"/>
        <v>85.116279069767444</v>
      </c>
    </row>
    <row r="69" spans="2:12" x14ac:dyDescent="0.25">
      <c r="B69" s="62"/>
      <c r="C69" s="62" t="s">
        <v>133</v>
      </c>
      <c r="D69" s="62"/>
      <c r="E69" s="62"/>
      <c r="F69" s="62" t="s">
        <v>134</v>
      </c>
      <c r="G69" s="62">
        <f>G70+G72</f>
        <v>5418.57</v>
      </c>
      <c r="H69" s="62">
        <f>H70+H72</f>
        <v>11900</v>
      </c>
      <c r="I69" s="62">
        <f>I70+I72</f>
        <v>11900</v>
      </c>
      <c r="J69" s="62">
        <f>J70+J72</f>
        <v>2425.2600000000002</v>
      </c>
      <c r="K69" s="62">
        <f t="shared" si="6"/>
        <v>44.758303390008813</v>
      </c>
      <c r="L69" s="62">
        <f t="shared" si="7"/>
        <v>20.380336134453785</v>
      </c>
    </row>
    <row r="70" spans="2:12" x14ac:dyDescent="0.25">
      <c r="B70" s="62"/>
      <c r="C70" s="62"/>
      <c r="D70" s="62" t="s">
        <v>135</v>
      </c>
      <c r="E70" s="62"/>
      <c r="F70" s="62" t="s">
        <v>204</v>
      </c>
      <c r="G70" s="62">
        <f>G71</f>
        <v>4218.57</v>
      </c>
      <c r="H70" s="62">
        <f>H71</f>
        <v>7500</v>
      </c>
      <c r="I70" s="62">
        <f>I71</f>
        <v>7500</v>
      </c>
      <c r="J70" s="62">
        <f>J71</f>
        <v>1094.26</v>
      </c>
      <c r="K70" s="62">
        <f t="shared" si="6"/>
        <v>25.939121550667647</v>
      </c>
      <c r="L70" s="62">
        <f t="shared" si="7"/>
        <v>14.590133333333334</v>
      </c>
    </row>
    <row r="71" spans="2:12" ht="28.5" customHeight="1" x14ac:dyDescent="0.25">
      <c r="B71" s="63"/>
      <c r="C71" s="63"/>
      <c r="D71" s="63"/>
      <c r="E71" s="63" t="s">
        <v>136</v>
      </c>
      <c r="F71" s="94" t="s">
        <v>205</v>
      </c>
      <c r="G71" s="63">
        <v>4218.57</v>
      </c>
      <c r="H71" s="63">
        <v>7500</v>
      </c>
      <c r="I71" s="63">
        <v>7500</v>
      </c>
      <c r="J71" s="63">
        <v>1094.26</v>
      </c>
      <c r="K71" s="63">
        <f t="shared" si="6"/>
        <v>25.939121550667647</v>
      </c>
      <c r="L71" s="63">
        <f t="shared" si="7"/>
        <v>14.590133333333334</v>
      </c>
    </row>
    <row r="72" spans="2:12" x14ac:dyDescent="0.25">
      <c r="B72" s="62"/>
      <c r="C72" s="62"/>
      <c r="D72" s="62" t="s">
        <v>137</v>
      </c>
      <c r="E72" s="62"/>
      <c r="F72" s="62" t="s">
        <v>138</v>
      </c>
      <c r="G72" s="62">
        <f>G73</f>
        <v>1200</v>
      </c>
      <c r="H72" s="62">
        <f>H73</f>
        <v>4400</v>
      </c>
      <c r="I72" s="62">
        <f>I73</f>
        <v>4400</v>
      </c>
      <c r="J72" s="62">
        <f>J73</f>
        <v>1331</v>
      </c>
      <c r="K72" s="62">
        <f t="shared" si="6"/>
        <v>110.91666666666667</v>
      </c>
      <c r="L72" s="62">
        <f t="shared" si="7"/>
        <v>30.25</v>
      </c>
    </row>
    <row r="73" spans="2:12" x14ac:dyDescent="0.25">
      <c r="B73" s="63"/>
      <c r="C73" s="63"/>
      <c r="D73" s="63"/>
      <c r="E73" s="63" t="s">
        <v>139</v>
      </c>
      <c r="F73" s="63" t="s">
        <v>140</v>
      </c>
      <c r="G73" s="63">
        <v>1200</v>
      </c>
      <c r="H73" s="63">
        <v>4400</v>
      </c>
      <c r="I73" s="63">
        <v>4400</v>
      </c>
      <c r="J73" s="63">
        <v>1331</v>
      </c>
      <c r="K73" s="63">
        <f t="shared" si="6"/>
        <v>110.91666666666667</v>
      </c>
      <c r="L73" s="63">
        <f t="shared" si="7"/>
        <v>30.25</v>
      </c>
    </row>
    <row r="74" spans="2:12" x14ac:dyDescent="0.25">
      <c r="B74" s="62"/>
      <c r="C74" s="62" t="s">
        <v>141</v>
      </c>
      <c r="D74" s="62"/>
      <c r="E74" s="62"/>
      <c r="F74" s="62" t="s">
        <v>206</v>
      </c>
      <c r="G74" s="62">
        <f t="shared" ref="G74:J75" si="8">G75</f>
        <v>0</v>
      </c>
      <c r="H74" s="62">
        <f t="shared" si="8"/>
        <v>3000</v>
      </c>
      <c r="I74" s="62">
        <f t="shared" si="8"/>
        <v>3000</v>
      </c>
      <c r="J74" s="62">
        <f t="shared" si="8"/>
        <v>0</v>
      </c>
      <c r="K74" s="62" t="e">
        <f t="shared" si="6"/>
        <v>#DIV/0!</v>
      </c>
      <c r="L74" s="62">
        <f t="shared" si="7"/>
        <v>0</v>
      </c>
    </row>
    <row r="75" spans="2:12" x14ac:dyDescent="0.25">
      <c r="B75" s="62"/>
      <c r="C75" s="62"/>
      <c r="D75" s="62" t="s">
        <v>142</v>
      </c>
      <c r="E75" s="62"/>
      <c r="F75" s="62" t="s">
        <v>207</v>
      </c>
      <c r="G75" s="62">
        <f t="shared" si="8"/>
        <v>0</v>
      </c>
      <c r="H75" s="62">
        <f t="shared" si="8"/>
        <v>3000</v>
      </c>
      <c r="I75" s="62">
        <f t="shared" si="8"/>
        <v>3000</v>
      </c>
      <c r="J75" s="62">
        <f t="shared" si="8"/>
        <v>0</v>
      </c>
      <c r="K75" s="62" t="e">
        <f t="shared" si="6"/>
        <v>#DIV/0!</v>
      </c>
      <c r="L75" s="62">
        <f t="shared" si="7"/>
        <v>0</v>
      </c>
    </row>
    <row r="76" spans="2:12" x14ac:dyDescent="0.25">
      <c r="B76" s="63"/>
      <c r="C76" s="63"/>
      <c r="D76" s="63"/>
      <c r="E76" s="63" t="s">
        <v>143</v>
      </c>
      <c r="F76" s="63" t="s">
        <v>144</v>
      </c>
      <c r="G76" s="63">
        <v>0</v>
      </c>
      <c r="H76" s="63">
        <v>3000</v>
      </c>
      <c r="I76" s="63">
        <v>3000</v>
      </c>
      <c r="J76" s="63">
        <v>0</v>
      </c>
      <c r="K76" s="63" t="e">
        <f t="shared" si="6"/>
        <v>#DIV/0!</v>
      </c>
      <c r="L76" s="63">
        <f t="shared" si="7"/>
        <v>0</v>
      </c>
    </row>
    <row r="77" spans="2:12" x14ac:dyDescent="0.25">
      <c r="B77" s="62" t="s">
        <v>145</v>
      </c>
      <c r="C77" s="62"/>
      <c r="D77" s="62"/>
      <c r="E77" s="62"/>
      <c r="F77" s="62" t="s">
        <v>146</v>
      </c>
      <c r="G77" s="62">
        <f>G78</f>
        <v>24320.03</v>
      </c>
      <c r="H77" s="62">
        <f>H78</f>
        <v>62000</v>
      </c>
      <c r="I77" s="62">
        <f>I78</f>
        <v>62000</v>
      </c>
      <c r="J77" s="62">
        <f>J78</f>
        <v>29805.61</v>
      </c>
      <c r="K77" s="62">
        <f t="shared" si="6"/>
        <v>122.55581099200947</v>
      </c>
      <c r="L77" s="62">
        <f t="shared" si="7"/>
        <v>48.073564516129032</v>
      </c>
    </row>
    <row r="78" spans="2:12" x14ac:dyDescent="0.25">
      <c r="B78" s="62"/>
      <c r="C78" s="62" t="s">
        <v>147</v>
      </c>
      <c r="D78" s="62"/>
      <c r="E78" s="62"/>
      <c r="F78" s="62" t="s">
        <v>208</v>
      </c>
      <c r="G78" s="62">
        <f>G79+G83</f>
        <v>24320.03</v>
      </c>
      <c r="H78" s="62">
        <f>H79+H83</f>
        <v>62000</v>
      </c>
      <c r="I78" s="62">
        <f>I79+I83</f>
        <v>62000</v>
      </c>
      <c r="J78" s="62">
        <f>J79+J83</f>
        <v>29805.61</v>
      </c>
      <c r="K78" s="62">
        <f t="shared" si="6"/>
        <v>122.55581099200947</v>
      </c>
      <c r="L78" s="62">
        <f t="shared" si="7"/>
        <v>48.073564516129032</v>
      </c>
    </row>
    <row r="79" spans="2:12" x14ac:dyDescent="0.25">
      <c r="B79" s="62"/>
      <c r="C79" s="62"/>
      <c r="D79" s="62" t="s">
        <v>148</v>
      </c>
      <c r="E79" s="62"/>
      <c r="F79" s="62" t="s">
        <v>149</v>
      </c>
      <c r="G79" s="62">
        <f>G80+G81+G82</f>
        <v>9274.0299999999988</v>
      </c>
      <c r="H79" s="62">
        <f>H80+H81+H82</f>
        <v>29000</v>
      </c>
      <c r="I79" s="62">
        <f>I80+I81+I82</f>
        <v>29000</v>
      </c>
      <c r="J79" s="62">
        <f>J80+J81+J82</f>
        <v>13653.11</v>
      </c>
      <c r="K79" s="62">
        <f t="shared" si="6"/>
        <v>147.21873877914996</v>
      </c>
      <c r="L79" s="62">
        <f t="shared" si="7"/>
        <v>47.079689655172416</v>
      </c>
    </row>
    <row r="80" spans="2:12" x14ac:dyDescent="0.25">
      <c r="B80" s="63"/>
      <c r="C80" s="63"/>
      <c r="D80" s="63"/>
      <c r="E80" s="63" t="s">
        <v>150</v>
      </c>
      <c r="F80" s="63" t="s">
        <v>151</v>
      </c>
      <c r="G80" s="63">
        <v>5250.69</v>
      </c>
      <c r="H80" s="63">
        <v>23000</v>
      </c>
      <c r="I80" s="63">
        <v>23000</v>
      </c>
      <c r="J80" s="63">
        <v>10880.36</v>
      </c>
      <c r="K80" s="63">
        <f t="shared" si="6"/>
        <v>207.21771805229409</v>
      </c>
      <c r="L80" s="63">
        <f t="shared" si="7"/>
        <v>47.305913043478263</v>
      </c>
    </row>
    <row r="81" spans="2:12" x14ac:dyDescent="0.25">
      <c r="B81" s="63"/>
      <c r="C81" s="63"/>
      <c r="D81" s="63"/>
      <c r="E81" s="63" t="s">
        <v>152</v>
      </c>
      <c r="F81" s="63" t="s">
        <v>153</v>
      </c>
      <c r="G81" s="63">
        <v>0</v>
      </c>
      <c r="H81" s="63">
        <v>2500</v>
      </c>
      <c r="I81" s="63">
        <v>2500</v>
      </c>
      <c r="J81" s="63">
        <v>717.95</v>
      </c>
      <c r="K81" s="63" t="e">
        <f t="shared" si="6"/>
        <v>#DIV/0!</v>
      </c>
      <c r="L81" s="63">
        <f t="shared" si="7"/>
        <v>28.718</v>
      </c>
    </row>
    <row r="82" spans="2:12" x14ac:dyDescent="0.25">
      <c r="B82" s="63"/>
      <c r="C82" s="63"/>
      <c r="D82" s="63"/>
      <c r="E82" s="63" t="s">
        <v>154</v>
      </c>
      <c r="F82" s="63" t="s">
        <v>155</v>
      </c>
      <c r="G82" s="63">
        <v>4023.34</v>
      </c>
      <c r="H82" s="63">
        <v>3500</v>
      </c>
      <c r="I82" s="63">
        <v>3500</v>
      </c>
      <c r="J82" s="63">
        <v>2054.8000000000002</v>
      </c>
      <c r="K82" s="63">
        <f t="shared" si="6"/>
        <v>51.071994909701893</v>
      </c>
      <c r="L82" s="63">
        <f t="shared" si="7"/>
        <v>58.708571428571439</v>
      </c>
    </row>
    <row r="83" spans="2:12" x14ac:dyDescent="0.25">
      <c r="B83" s="62"/>
      <c r="C83" s="62"/>
      <c r="D83" s="62" t="s">
        <v>156</v>
      </c>
      <c r="E83" s="62"/>
      <c r="F83" s="62" t="s">
        <v>157</v>
      </c>
      <c r="G83" s="62">
        <f>G84</f>
        <v>15046</v>
      </c>
      <c r="H83" s="62">
        <f>H84</f>
        <v>33000</v>
      </c>
      <c r="I83" s="62">
        <f>I84</f>
        <v>33000</v>
      </c>
      <c r="J83" s="62">
        <f>J84</f>
        <v>16152.5</v>
      </c>
      <c r="K83" s="62">
        <f t="shared" si="6"/>
        <v>107.35411405024591</v>
      </c>
      <c r="L83" s="62">
        <f t="shared" si="7"/>
        <v>48.946969696969695</v>
      </c>
    </row>
    <row r="84" spans="2:12" x14ac:dyDescent="0.25">
      <c r="B84" s="63"/>
      <c r="C84" s="63"/>
      <c r="D84" s="63"/>
      <c r="E84" s="63" t="s">
        <v>158</v>
      </c>
      <c r="F84" s="63" t="s">
        <v>159</v>
      </c>
      <c r="G84" s="63">
        <v>15046</v>
      </c>
      <c r="H84" s="63">
        <v>33000</v>
      </c>
      <c r="I84" s="63">
        <v>33000</v>
      </c>
      <c r="J84" s="63">
        <v>16152.5</v>
      </c>
      <c r="K84" s="63">
        <f t="shared" si="6"/>
        <v>107.35411405024591</v>
      </c>
      <c r="L84" s="63">
        <f t="shared" si="7"/>
        <v>48.946969696969695</v>
      </c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B19" sqref="B19"/>
    </sheetView>
  </sheetViews>
  <sheetFormatPr defaultRowHeight="15" x14ac:dyDescent="0.25"/>
  <cols>
    <col min="1" max="1" width="8.85546875" style="60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58"/>
      <c r="C1" s="3"/>
      <c r="D1" s="3"/>
      <c r="E1" s="3"/>
      <c r="F1" s="4"/>
      <c r="G1" s="4"/>
      <c r="H1" s="4"/>
    </row>
    <row r="2" spans="1:8" ht="15.75" customHeight="1" x14ac:dyDescent="0.25">
      <c r="B2" s="99" t="s">
        <v>16</v>
      </c>
      <c r="C2" s="99"/>
      <c r="D2" s="99"/>
      <c r="E2" s="99"/>
      <c r="F2" s="99"/>
      <c r="G2" s="99"/>
      <c r="H2" s="99"/>
    </row>
    <row r="3" spans="1:8" ht="18" x14ac:dyDescent="0.25">
      <c r="B3" s="58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44</v>
      </c>
      <c r="D4" s="28" t="s">
        <v>41</v>
      </c>
      <c r="E4" s="28" t="s">
        <v>42</v>
      </c>
      <c r="F4" s="28" t="s">
        <v>45</v>
      </c>
      <c r="G4" s="28" t="s">
        <v>6</v>
      </c>
      <c r="H4" s="28" t="s">
        <v>22</v>
      </c>
    </row>
    <row r="5" spans="1:8" x14ac:dyDescent="0.25">
      <c r="B5" s="59">
        <v>1</v>
      </c>
      <c r="C5" s="61">
        <v>2</v>
      </c>
      <c r="D5" s="61">
        <v>3</v>
      </c>
      <c r="E5" s="61">
        <v>4</v>
      </c>
      <c r="F5" s="61">
        <v>5</v>
      </c>
      <c r="G5" s="61" t="s">
        <v>13</v>
      </c>
      <c r="H5" s="61" t="s">
        <v>14</v>
      </c>
    </row>
    <row r="6" spans="1:8" x14ac:dyDescent="0.25">
      <c r="B6" s="8" t="s">
        <v>38</v>
      </c>
      <c r="C6" s="68">
        <f>C7+C9+C11</f>
        <v>2776929.61</v>
      </c>
      <c r="D6" s="68">
        <f>D7+D9+D11</f>
        <v>6925066</v>
      </c>
      <c r="E6" s="68">
        <f>E7+E9+E11</f>
        <v>6925066</v>
      </c>
      <c r="F6" s="68">
        <f>F7+F9+F11</f>
        <v>3218504.21</v>
      </c>
      <c r="G6" s="69">
        <f t="shared" ref="G6:G19" si="0">(F6*100)/C6</f>
        <v>115.90154098288434</v>
      </c>
      <c r="H6" s="69">
        <f t="shared" ref="H6:H19" si="1">(F6*100)/E6</f>
        <v>46.476152140643855</v>
      </c>
    </row>
    <row r="7" spans="1:8" x14ac:dyDescent="0.25">
      <c r="A7"/>
      <c r="B7" s="8" t="s">
        <v>160</v>
      </c>
      <c r="C7" s="68">
        <f>C8</f>
        <v>2768602.62</v>
      </c>
      <c r="D7" s="68">
        <f>D8</f>
        <v>6896566</v>
      </c>
      <c r="E7" s="68">
        <f>E8</f>
        <v>6896566</v>
      </c>
      <c r="F7" s="68">
        <f>F8</f>
        <v>3202432.53</v>
      </c>
      <c r="G7" s="69">
        <f t="shared" si="0"/>
        <v>115.66963445263228</v>
      </c>
      <c r="H7" s="69">
        <f t="shared" si="1"/>
        <v>46.435175564186579</v>
      </c>
    </row>
    <row r="8" spans="1:8" x14ac:dyDescent="0.25">
      <c r="A8"/>
      <c r="B8" s="16" t="s">
        <v>161</v>
      </c>
      <c r="C8" s="70">
        <v>2768602.62</v>
      </c>
      <c r="D8" s="70">
        <v>6896566</v>
      </c>
      <c r="E8" s="70">
        <v>6896566</v>
      </c>
      <c r="F8" s="71">
        <v>3202432.53</v>
      </c>
      <c r="G8" s="67">
        <f t="shared" si="0"/>
        <v>115.66963445263228</v>
      </c>
      <c r="H8" s="67">
        <f t="shared" si="1"/>
        <v>46.435175564186579</v>
      </c>
    </row>
    <row r="9" spans="1:8" x14ac:dyDescent="0.25">
      <c r="A9"/>
      <c r="B9" s="8" t="s">
        <v>162</v>
      </c>
      <c r="C9" s="68">
        <f>C10</f>
        <v>7972.92</v>
      </c>
      <c r="D9" s="68">
        <f>D10</f>
        <v>24500</v>
      </c>
      <c r="E9" s="68">
        <f>E10</f>
        <v>24500</v>
      </c>
      <c r="F9" s="68">
        <f>F10</f>
        <v>16071.68</v>
      </c>
      <c r="G9" s="69">
        <f t="shared" si="0"/>
        <v>201.57834269000566</v>
      </c>
      <c r="H9" s="69">
        <f t="shared" si="1"/>
        <v>65.598693877551014</v>
      </c>
    </row>
    <row r="10" spans="1:8" x14ac:dyDescent="0.25">
      <c r="A10"/>
      <c r="B10" s="16" t="s">
        <v>163</v>
      </c>
      <c r="C10" s="70">
        <v>7972.92</v>
      </c>
      <c r="D10" s="70">
        <v>24500</v>
      </c>
      <c r="E10" s="70">
        <v>24500</v>
      </c>
      <c r="F10" s="71">
        <v>16071.68</v>
      </c>
      <c r="G10" s="67">
        <f t="shared" si="0"/>
        <v>201.57834269000566</v>
      </c>
      <c r="H10" s="67">
        <f t="shared" si="1"/>
        <v>65.598693877551014</v>
      </c>
    </row>
    <row r="11" spans="1:8" x14ac:dyDescent="0.25">
      <c r="A11"/>
      <c r="B11" s="8" t="s">
        <v>164</v>
      </c>
      <c r="C11" s="68">
        <f>C12</f>
        <v>354.07</v>
      </c>
      <c r="D11" s="68">
        <f>D12</f>
        <v>4000</v>
      </c>
      <c r="E11" s="68">
        <f>E12</f>
        <v>4000</v>
      </c>
      <c r="F11" s="68">
        <f>F12</f>
        <v>0</v>
      </c>
      <c r="G11" s="69">
        <f t="shared" si="0"/>
        <v>0</v>
      </c>
      <c r="H11" s="69">
        <f t="shared" si="1"/>
        <v>0</v>
      </c>
    </row>
    <row r="12" spans="1:8" x14ac:dyDescent="0.25">
      <c r="A12"/>
      <c r="B12" s="16" t="s">
        <v>209</v>
      </c>
      <c r="C12" s="70">
        <v>354.07</v>
      </c>
      <c r="D12" s="70">
        <v>4000</v>
      </c>
      <c r="E12" s="70">
        <v>4000</v>
      </c>
      <c r="F12" s="71">
        <v>0</v>
      </c>
      <c r="G12" s="67">
        <f t="shared" si="0"/>
        <v>0</v>
      </c>
      <c r="H12" s="67">
        <f t="shared" si="1"/>
        <v>0</v>
      </c>
    </row>
    <row r="13" spans="1:8" x14ac:dyDescent="0.25">
      <c r="B13" s="8" t="s">
        <v>32</v>
      </c>
      <c r="C13" s="72">
        <f>C14+C16+C18</f>
        <v>2776602.62</v>
      </c>
      <c r="D13" s="72">
        <f>D14+D16+D18</f>
        <v>6925066</v>
      </c>
      <c r="E13" s="72">
        <f>E14+E16+E18</f>
        <v>6925066</v>
      </c>
      <c r="F13" s="72">
        <f>F14+F16+F18</f>
        <v>3209115.3</v>
      </c>
      <c r="G13" s="69">
        <f t="shared" si="0"/>
        <v>115.57704645542688</v>
      </c>
      <c r="H13" s="69">
        <f t="shared" si="1"/>
        <v>46.34057350500342</v>
      </c>
    </row>
    <row r="14" spans="1:8" x14ac:dyDescent="0.25">
      <c r="A14"/>
      <c r="B14" s="8" t="s">
        <v>160</v>
      </c>
      <c r="C14" s="72">
        <f>C15</f>
        <v>2768602.62</v>
      </c>
      <c r="D14" s="72">
        <f>D15</f>
        <v>6896566</v>
      </c>
      <c r="E14" s="72">
        <f>E15</f>
        <v>6896566</v>
      </c>
      <c r="F14" s="72">
        <f>F15</f>
        <v>3202432.53</v>
      </c>
      <c r="G14" s="69">
        <f t="shared" si="0"/>
        <v>115.66963445263228</v>
      </c>
      <c r="H14" s="69">
        <f t="shared" si="1"/>
        <v>46.435175564186579</v>
      </c>
    </row>
    <row r="15" spans="1:8" x14ac:dyDescent="0.25">
      <c r="A15"/>
      <c r="B15" s="16" t="s">
        <v>161</v>
      </c>
      <c r="C15" s="70">
        <v>2768602.62</v>
      </c>
      <c r="D15" s="70">
        <v>6896566</v>
      </c>
      <c r="E15" s="73">
        <v>6896566</v>
      </c>
      <c r="F15" s="71">
        <v>3202432.53</v>
      </c>
      <c r="G15" s="67">
        <f t="shared" si="0"/>
        <v>115.66963445263228</v>
      </c>
      <c r="H15" s="67">
        <f t="shared" si="1"/>
        <v>46.435175564186579</v>
      </c>
    </row>
    <row r="16" spans="1:8" x14ac:dyDescent="0.25">
      <c r="A16"/>
      <c r="B16" s="8" t="s">
        <v>162</v>
      </c>
      <c r="C16" s="72">
        <f>C17</f>
        <v>8000</v>
      </c>
      <c r="D16" s="72">
        <f>D17</f>
        <v>24500</v>
      </c>
      <c r="E16" s="72">
        <f>E17</f>
        <v>24500</v>
      </c>
      <c r="F16" s="72">
        <f>F17</f>
        <v>6682.77</v>
      </c>
      <c r="G16" s="69">
        <f t="shared" si="0"/>
        <v>83.534625000000005</v>
      </c>
      <c r="H16" s="69">
        <f t="shared" si="1"/>
        <v>27.276612244897958</v>
      </c>
    </row>
    <row r="17" spans="1:8" x14ac:dyDescent="0.25">
      <c r="A17"/>
      <c r="B17" s="16" t="s">
        <v>163</v>
      </c>
      <c r="C17" s="70">
        <v>8000</v>
      </c>
      <c r="D17" s="70">
        <v>24500</v>
      </c>
      <c r="E17" s="73">
        <v>24500</v>
      </c>
      <c r="F17" s="71">
        <v>6682.77</v>
      </c>
      <c r="G17" s="67">
        <f t="shared" si="0"/>
        <v>83.534625000000005</v>
      </c>
      <c r="H17" s="67">
        <f t="shared" si="1"/>
        <v>27.276612244897958</v>
      </c>
    </row>
    <row r="18" spans="1:8" x14ac:dyDescent="0.25">
      <c r="A18"/>
      <c r="B18" s="8" t="s">
        <v>164</v>
      </c>
      <c r="C18" s="72">
        <f>C19</f>
        <v>0</v>
      </c>
      <c r="D18" s="72">
        <f>D19</f>
        <v>4000</v>
      </c>
      <c r="E18" s="72">
        <f>E19</f>
        <v>4000</v>
      </c>
      <c r="F18" s="72">
        <f>F19</f>
        <v>0</v>
      </c>
      <c r="G18" s="69" t="e">
        <f t="shared" si="0"/>
        <v>#DIV/0!</v>
      </c>
      <c r="H18" s="69">
        <f t="shared" si="1"/>
        <v>0</v>
      </c>
    </row>
    <row r="19" spans="1:8" x14ac:dyDescent="0.25">
      <c r="A19"/>
      <c r="B19" s="16" t="s">
        <v>209</v>
      </c>
      <c r="C19" s="70">
        <v>0</v>
      </c>
      <c r="D19" s="70">
        <v>4000</v>
      </c>
      <c r="E19" s="73">
        <v>4000</v>
      </c>
      <c r="F19" s="71">
        <v>0</v>
      </c>
      <c r="G19" s="67" t="e">
        <f t="shared" si="0"/>
        <v>#DIV/0!</v>
      </c>
      <c r="H19" s="67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3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9" t="s">
        <v>17</v>
      </c>
      <c r="C2" s="99"/>
      <c r="D2" s="99"/>
      <c r="E2" s="99"/>
      <c r="F2" s="99"/>
      <c r="G2" s="99"/>
      <c r="H2" s="99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46</v>
      </c>
      <c r="D4" s="28" t="s">
        <v>41</v>
      </c>
      <c r="E4" s="28" t="s">
        <v>42</v>
      </c>
      <c r="F4" s="28" t="s">
        <v>47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2">
        <f>C7</f>
        <v>2776602.62</v>
      </c>
      <c r="D6" s="72">
        <f>D7</f>
        <v>6925066</v>
      </c>
      <c r="E6" s="72">
        <f>E7</f>
        <v>6925066</v>
      </c>
      <c r="F6" s="72">
        <f>F7</f>
        <v>3209115.3000000003</v>
      </c>
      <c r="G6" s="67">
        <f>(F6*100)/C6</f>
        <v>115.57704645542688</v>
      </c>
      <c r="H6" s="67">
        <f>(F6*100)/E6</f>
        <v>46.34057350500342</v>
      </c>
    </row>
    <row r="7" spans="2:8" x14ac:dyDescent="0.25">
      <c r="B7" s="8" t="s">
        <v>165</v>
      </c>
      <c r="C7" s="72">
        <f>C8+C9</f>
        <v>2776602.62</v>
      </c>
      <c r="D7" s="72">
        <f>D8+D9</f>
        <v>6925066</v>
      </c>
      <c r="E7" s="72">
        <f>E8+E9</f>
        <v>6925066</v>
      </c>
      <c r="F7" s="72">
        <f>F8+F9</f>
        <v>3209115.3000000003</v>
      </c>
      <c r="G7" s="67">
        <f>(F7*100)/C7</f>
        <v>115.57704645542688</v>
      </c>
      <c r="H7" s="67">
        <f>(F7*100)/E7</f>
        <v>46.34057350500342</v>
      </c>
    </row>
    <row r="8" spans="2:8" x14ac:dyDescent="0.25">
      <c r="B8" s="11" t="s">
        <v>166</v>
      </c>
      <c r="C8" s="70">
        <v>117280.4</v>
      </c>
      <c r="D8" s="70">
        <v>424800</v>
      </c>
      <c r="E8" s="70">
        <v>424800</v>
      </c>
      <c r="F8" s="71">
        <v>156190.31</v>
      </c>
      <c r="G8" s="67">
        <f>(F8*100)/C8</f>
        <v>133.176822384644</v>
      </c>
      <c r="H8" s="67">
        <f>(F8*100)/E8</f>
        <v>36.76796374764595</v>
      </c>
    </row>
    <row r="9" spans="2:8" ht="25.5" x14ac:dyDescent="0.25">
      <c r="B9" s="11" t="s">
        <v>167</v>
      </c>
      <c r="C9" s="70">
        <v>2659322.2200000002</v>
      </c>
      <c r="D9" s="70">
        <v>6500266</v>
      </c>
      <c r="E9" s="70">
        <v>6500266</v>
      </c>
      <c r="F9" s="71">
        <v>3052924.99</v>
      </c>
      <c r="G9" s="67">
        <f>(F9*100)/C9</f>
        <v>114.80086794446443</v>
      </c>
      <c r="H9" s="67">
        <f>(F9*100)/E9</f>
        <v>46.966154769666346</v>
      </c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  <row r="13" spans="2:8" x14ac:dyDescent="0.25">
      <c r="B13" s="24"/>
      <c r="C13" s="24"/>
      <c r="D13" s="24"/>
      <c r="E13" s="24"/>
      <c r="F13" s="24"/>
      <c r="G13" s="24"/>
      <c r="H13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9" t="s">
        <v>4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9" t="s">
        <v>25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2" ht="15.75" customHeight="1" x14ac:dyDescent="0.25">
      <c r="B5" s="99" t="s">
        <v>18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1" t="s">
        <v>3</v>
      </c>
      <c r="C7" s="122"/>
      <c r="D7" s="122"/>
      <c r="E7" s="122"/>
      <c r="F7" s="123"/>
      <c r="G7" s="31" t="s">
        <v>44</v>
      </c>
      <c r="H7" s="31" t="s">
        <v>41</v>
      </c>
      <c r="I7" s="31" t="s">
        <v>42</v>
      </c>
      <c r="J7" s="31" t="s">
        <v>45</v>
      </c>
      <c r="K7" s="31" t="s">
        <v>6</v>
      </c>
      <c r="L7" s="31" t="s">
        <v>22</v>
      </c>
    </row>
    <row r="8" spans="2:12" x14ac:dyDescent="0.25">
      <c r="B8" s="121">
        <v>1</v>
      </c>
      <c r="C8" s="122"/>
      <c r="D8" s="122"/>
      <c r="E8" s="122"/>
      <c r="F8" s="123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2"/>
      <c r="H9" s="72"/>
      <c r="I9" s="72"/>
      <c r="J9" s="72"/>
      <c r="K9" s="66"/>
      <c r="L9" s="66"/>
    </row>
    <row r="10" spans="2:12" x14ac:dyDescent="0.25">
      <c r="B10" s="10"/>
      <c r="C10" s="10"/>
      <c r="D10" s="10"/>
      <c r="E10" s="10"/>
      <c r="F10" s="13"/>
      <c r="G10" s="72"/>
      <c r="H10" s="72"/>
      <c r="I10" s="72"/>
      <c r="J10" s="72"/>
      <c r="K10" s="66"/>
      <c r="L10" s="66"/>
    </row>
    <row r="11" spans="2:12" x14ac:dyDescent="0.25">
      <c r="B11" s="9"/>
      <c r="C11" s="9"/>
      <c r="D11" s="9"/>
      <c r="E11" s="9"/>
      <c r="F11" s="12"/>
      <c r="G11" s="72"/>
      <c r="H11" s="72"/>
      <c r="I11" s="72"/>
      <c r="J11" s="72"/>
      <c r="K11" s="66"/>
      <c r="L11" s="66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B13" sqref="B1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9" t="s">
        <v>19</v>
      </c>
      <c r="C2" s="99"/>
      <c r="D2" s="99"/>
      <c r="E2" s="99"/>
      <c r="F2" s="99"/>
      <c r="G2" s="99"/>
      <c r="H2" s="99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40</v>
      </c>
      <c r="D4" s="28" t="s">
        <v>41</v>
      </c>
      <c r="E4" s="28" t="s">
        <v>42</v>
      </c>
      <c r="F4" s="28" t="s">
        <v>43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2"/>
      <c r="D6" s="72"/>
      <c r="E6" s="72"/>
      <c r="F6" s="72"/>
      <c r="G6" s="66"/>
      <c r="H6" s="66"/>
    </row>
    <row r="7" spans="2:8" x14ac:dyDescent="0.25">
      <c r="B7" s="8"/>
      <c r="C7" s="72"/>
      <c r="D7" s="72"/>
      <c r="E7" s="72"/>
      <c r="F7" s="72"/>
      <c r="G7" s="66"/>
      <c r="H7" s="66"/>
    </row>
    <row r="8" spans="2:8" x14ac:dyDescent="0.25">
      <c r="B8" s="16"/>
      <c r="C8" s="70"/>
      <c r="D8" s="70"/>
      <c r="E8" s="70"/>
      <c r="F8" s="71"/>
      <c r="G8" s="67"/>
      <c r="H8" s="67"/>
    </row>
    <row r="9" spans="2:8" x14ac:dyDescent="0.25">
      <c r="B9" s="17"/>
      <c r="C9" s="70"/>
      <c r="D9" s="70"/>
      <c r="E9" s="73"/>
      <c r="F9" s="71"/>
      <c r="G9" s="67"/>
      <c r="H9" s="67"/>
    </row>
    <row r="10" spans="2:8" x14ac:dyDescent="0.25">
      <c r="B10" s="8" t="s">
        <v>39</v>
      </c>
      <c r="C10" s="72">
        <f t="shared" ref="C10:F11" si="0">C11</f>
        <v>0</v>
      </c>
      <c r="D10" s="72">
        <f t="shared" si="0"/>
        <v>4000</v>
      </c>
      <c r="E10" s="72">
        <f t="shared" si="0"/>
        <v>4000</v>
      </c>
      <c r="F10" s="72">
        <f t="shared" si="0"/>
        <v>0</v>
      </c>
      <c r="G10" s="66" t="e">
        <f>(F10*100)/C10</f>
        <v>#DIV/0!</v>
      </c>
      <c r="H10" s="66">
        <f>(F10*100)/E10</f>
        <v>0</v>
      </c>
    </row>
    <row r="11" spans="2:8" x14ac:dyDescent="0.25">
      <c r="B11" s="8" t="s">
        <v>164</v>
      </c>
      <c r="C11" s="72">
        <f t="shared" si="0"/>
        <v>0</v>
      </c>
      <c r="D11" s="72">
        <f t="shared" si="0"/>
        <v>4000</v>
      </c>
      <c r="E11" s="72">
        <f t="shared" si="0"/>
        <v>4000</v>
      </c>
      <c r="F11" s="72">
        <f t="shared" si="0"/>
        <v>0</v>
      </c>
      <c r="G11" s="66" t="e">
        <f>(F11*100)/C11</f>
        <v>#DIV/0!</v>
      </c>
      <c r="H11" s="66">
        <f>(F11*100)/E11</f>
        <v>0</v>
      </c>
    </row>
    <row r="12" spans="2:8" x14ac:dyDescent="0.25">
      <c r="B12" s="16" t="s">
        <v>209</v>
      </c>
      <c r="C12" s="70">
        <v>0</v>
      </c>
      <c r="D12" s="70">
        <v>4000</v>
      </c>
      <c r="E12" s="73">
        <v>4000</v>
      </c>
      <c r="F12" s="71">
        <v>0</v>
      </c>
      <c r="G12" s="67" t="e">
        <f>(F12*100)/C12</f>
        <v>#DIV/0!</v>
      </c>
      <c r="H12" s="67">
        <f>(F12*100)/E12</f>
        <v>0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8010"/>
  <sheetViews>
    <sheetView zoomScaleNormal="100" workbookViewId="0">
      <selection activeCell="O8" sqref="O8"/>
    </sheetView>
  </sheetViews>
  <sheetFormatPr defaultRowHeight="12.75" x14ac:dyDescent="0.2"/>
  <cols>
    <col min="1" max="1" width="16.28515625" style="55" customWidth="1"/>
    <col min="2" max="2" width="69.140625" style="56" customWidth="1"/>
    <col min="3" max="3" width="20.28515625" style="56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127" t="s">
        <v>168</v>
      </c>
      <c r="C1" s="128"/>
      <c r="D1" s="129"/>
    </row>
    <row r="2" spans="1:6" ht="15" customHeight="1" x14ac:dyDescent="0.2">
      <c r="A2" s="40" t="s">
        <v>34</v>
      </c>
      <c r="B2" s="130" t="s">
        <v>169</v>
      </c>
      <c r="C2" s="131"/>
      <c r="D2" s="132"/>
    </row>
    <row r="3" spans="1:6" s="38" customFormat="1" ht="43.5" customHeight="1" x14ac:dyDescent="0.2">
      <c r="A3" s="41" t="s">
        <v>35</v>
      </c>
      <c r="B3" s="133" t="s">
        <v>170</v>
      </c>
      <c r="C3" s="134"/>
      <c r="D3" s="135"/>
    </row>
    <row r="4" spans="1:6" s="38" customFormat="1" ht="15.75" customHeight="1" x14ac:dyDescent="0.2">
      <c r="A4" s="41" t="s">
        <v>36</v>
      </c>
      <c r="B4" s="136" t="s">
        <v>171</v>
      </c>
      <c r="C4" s="137"/>
      <c r="D4" s="138"/>
    </row>
    <row r="5" spans="1:6" s="38" customFormat="1" x14ac:dyDescent="0.2">
      <c r="A5" s="42"/>
      <c r="B5" s="43"/>
    </row>
    <row r="6" spans="1:6" s="38" customFormat="1" x14ac:dyDescent="0.2">
      <c r="A6" s="42"/>
      <c r="B6" s="43"/>
    </row>
    <row r="7" spans="1:6" x14ac:dyDescent="0.2">
      <c r="A7" s="44" t="s">
        <v>172</v>
      </c>
      <c r="B7" s="96" t="s">
        <v>179</v>
      </c>
      <c r="C7" s="95">
        <f>C12+C61+C95+C124</f>
        <v>6896566</v>
      </c>
      <c r="D7" s="74">
        <f>D12+D61+D95+D124</f>
        <v>6896566</v>
      </c>
      <c r="E7" s="74">
        <f>E12+E61+E95+E124</f>
        <v>3202432.5299999993</v>
      </c>
      <c r="F7" s="74">
        <f>(E7*100)/D7</f>
        <v>46.435175564186579</v>
      </c>
    </row>
    <row r="8" spans="1:6" x14ac:dyDescent="0.2">
      <c r="A8" s="97" t="s">
        <v>62</v>
      </c>
      <c r="B8" s="96" t="s">
        <v>180</v>
      </c>
      <c r="C8" s="95">
        <f>C75+C84</f>
        <v>24500</v>
      </c>
      <c r="D8" s="74">
        <f>D75+D84</f>
        <v>24500</v>
      </c>
      <c r="E8" s="74">
        <f>E75+E84</f>
        <v>6682.77</v>
      </c>
      <c r="F8" s="74">
        <f>(E8*100)/D8</f>
        <v>27.276612244897958</v>
      </c>
    </row>
    <row r="9" spans="1:6" x14ac:dyDescent="0.2">
      <c r="A9" s="97" t="s">
        <v>173</v>
      </c>
      <c r="B9" s="96" t="s">
        <v>210</v>
      </c>
      <c r="C9" s="95">
        <f>C112</f>
        <v>4000</v>
      </c>
      <c r="D9" s="74">
        <f>D112</f>
        <v>4000</v>
      </c>
      <c r="E9" s="74">
        <f>E112</f>
        <v>0</v>
      </c>
      <c r="F9" s="74">
        <f>(E9*100)/D9</f>
        <v>0</v>
      </c>
    </row>
    <row r="10" spans="1:6" s="54" customFormat="1" x14ac:dyDescent="0.2"/>
    <row r="11" spans="1:6" ht="38.25" x14ac:dyDescent="0.2">
      <c r="A11" s="44" t="s">
        <v>174</v>
      </c>
      <c r="B11" s="44" t="s">
        <v>175</v>
      </c>
      <c r="C11" s="44" t="s">
        <v>41</v>
      </c>
      <c r="D11" s="44" t="s">
        <v>176</v>
      </c>
      <c r="E11" s="44" t="s">
        <v>177</v>
      </c>
      <c r="F11" s="44" t="s">
        <v>178</v>
      </c>
    </row>
    <row r="12" spans="1:6" x14ac:dyDescent="0.2">
      <c r="A12" s="46" t="s">
        <v>60</v>
      </c>
      <c r="B12" s="47" t="s">
        <v>61</v>
      </c>
      <c r="C12" s="77">
        <f>C13+C22+C53+C58</f>
        <v>6415766</v>
      </c>
      <c r="D12" s="77">
        <f>D13+D22+D53+D58</f>
        <v>6415766</v>
      </c>
      <c r="E12" s="77">
        <f>E13+E22+E53+E58</f>
        <v>3016436.6099999994</v>
      </c>
      <c r="F12" s="78">
        <f>(E12*100)/D12</f>
        <v>47.016001051160529</v>
      </c>
    </row>
    <row r="13" spans="1:6" x14ac:dyDescent="0.2">
      <c r="A13" s="48" t="s">
        <v>62</v>
      </c>
      <c r="B13" s="49" t="s">
        <v>63</v>
      </c>
      <c r="C13" s="79">
        <f>C14+C17+C19</f>
        <v>5341898</v>
      </c>
      <c r="D13" s="79">
        <f>D14+D17+D19</f>
        <v>5341898</v>
      </c>
      <c r="E13" s="79">
        <f>E14+E17+E19</f>
        <v>2500116.0299999998</v>
      </c>
      <c r="F13" s="78">
        <f>(E13*100)/D13</f>
        <v>46.802017372851374</v>
      </c>
    </row>
    <row r="14" spans="1:6" x14ac:dyDescent="0.2">
      <c r="A14" s="50" t="s">
        <v>64</v>
      </c>
      <c r="B14" s="51" t="s">
        <v>196</v>
      </c>
      <c r="C14" s="80">
        <f>C15+C16</f>
        <v>4202142</v>
      </c>
      <c r="D14" s="80">
        <f>D15+D16</f>
        <v>4202142</v>
      </c>
      <c r="E14" s="80">
        <f>E15+E16</f>
        <v>1995638.81</v>
      </c>
      <c r="F14" s="80">
        <f>(E14*100)/D14</f>
        <v>47.490989357332523</v>
      </c>
    </row>
    <row r="15" spans="1:6" x14ac:dyDescent="0.2">
      <c r="A15" s="52" t="s">
        <v>65</v>
      </c>
      <c r="B15" s="53" t="s">
        <v>66</v>
      </c>
      <c r="C15" s="81">
        <v>4112644</v>
      </c>
      <c r="D15" s="81">
        <v>4112644</v>
      </c>
      <c r="E15" s="81">
        <v>1969127.19</v>
      </c>
      <c r="F15" s="81"/>
    </row>
    <row r="16" spans="1:6" x14ac:dyDescent="0.2">
      <c r="A16" s="52" t="s">
        <v>67</v>
      </c>
      <c r="B16" s="53" t="s">
        <v>68</v>
      </c>
      <c r="C16" s="81">
        <v>89498</v>
      </c>
      <c r="D16" s="81">
        <v>89498</v>
      </c>
      <c r="E16" s="81">
        <v>26511.62</v>
      </c>
      <c r="F16" s="81"/>
    </row>
    <row r="17" spans="1:6" x14ac:dyDescent="0.2">
      <c r="A17" s="50" t="s">
        <v>69</v>
      </c>
      <c r="B17" s="51" t="s">
        <v>70</v>
      </c>
      <c r="C17" s="80">
        <f>C18</f>
        <v>95900</v>
      </c>
      <c r="D17" s="80">
        <f>D18</f>
        <v>95900</v>
      </c>
      <c r="E17" s="80">
        <f>E18</f>
        <v>47886.93</v>
      </c>
      <c r="F17" s="80">
        <f>(E17*100)/D17</f>
        <v>49.934233576642335</v>
      </c>
    </row>
    <row r="18" spans="1:6" x14ac:dyDescent="0.2">
      <c r="A18" s="52" t="s">
        <v>71</v>
      </c>
      <c r="B18" s="53" t="s">
        <v>70</v>
      </c>
      <c r="C18" s="81">
        <v>95900</v>
      </c>
      <c r="D18" s="81">
        <v>95900</v>
      </c>
      <c r="E18" s="81">
        <v>47886.93</v>
      </c>
      <c r="F18" s="81"/>
    </row>
    <row r="19" spans="1:6" x14ac:dyDescent="0.2">
      <c r="A19" s="50" t="s">
        <v>72</v>
      </c>
      <c r="B19" s="51" t="s">
        <v>73</v>
      </c>
      <c r="C19" s="80">
        <f>C20+C21</f>
        <v>1043856</v>
      </c>
      <c r="D19" s="80">
        <f>D20+D21</f>
        <v>1043856</v>
      </c>
      <c r="E19" s="80">
        <f>E20+E21</f>
        <v>456590.29</v>
      </c>
      <c r="F19" s="80">
        <f>(E19*100)/D19</f>
        <v>43.740735312150335</v>
      </c>
    </row>
    <row r="20" spans="1:6" ht="27" customHeight="1" x14ac:dyDescent="0.2">
      <c r="A20" s="52" t="s">
        <v>74</v>
      </c>
      <c r="B20" s="53" t="s">
        <v>211</v>
      </c>
      <c r="C20" s="81">
        <v>357851</v>
      </c>
      <c r="D20" s="81">
        <v>357851</v>
      </c>
      <c r="E20" s="81">
        <v>135904.56</v>
      </c>
      <c r="F20" s="81"/>
    </row>
    <row r="21" spans="1:6" x14ac:dyDescent="0.2">
      <c r="A21" s="52" t="s">
        <v>75</v>
      </c>
      <c r="B21" s="53" t="s">
        <v>198</v>
      </c>
      <c r="C21" s="81">
        <v>686005</v>
      </c>
      <c r="D21" s="81">
        <v>686005</v>
      </c>
      <c r="E21" s="81">
        <v>320685.73</v>
      </c>
      <c r="F21" s="81"/>
    </row>
    <row r="22" spans="1:6" x14ac:dyDescent="0.2">
      <c r="A22" s="48" t="s">
        <v>76</v>
      </c>
      <c r="B22" s="49" t="s">
        <v>77</v>
      </c>
      <c r="C22" s="79">
        <f>C23+C28+C34+C44+C46</f>
        <v>1059968</v>
      </c>
      <c r="D22" s="79">
        <f>D23+D28+D34+D44+D46</f>
        <v>1059968</v>
      </c>
      <c r="E22" s="79">
        <f>E23+E28+E34+E44+E46</f>
        <v>513895.31999999995</v>
      </c>
      <c r="F22" s="78">
        <f>(E22*100)/D22</f>
        <v>48.482154178239341</v>
      </c>
    </row>
    <row r="23" spans="1:6" x14ac:dyDescent="0.2">
      <c r="A23" s="50" t="s">
        <v>78</v>
      </c>
      <c r="B23" s="51" t="s">
        <v>79</v>
      </c>
      <c r="C23" s="80">
        <f>C24+C25+C26+C27</f>
        <v>149000</v>
      </c>
      <c r="D23" s="80">
        <f>D24+D25+D26+D27</f>
        <v>149000</v>
      </c>
      <c r="E23" s="80">
        <f>E24+E25+E26+E27</f>
        <v>57327.83</v>
      </c>
      <c r="F23" s="80">
        <f>(E23*100)/D23</f>
        <v>38.475053691275171</v>
      </c>
    </row>
    <row r="24" spans="1:6" x14ac:dyDescent="0.2">
      <c r="A24" s="52" t="s">
        <v>80</v>
      </c>
      <c r="B24" s="53" t="s">
        <v>81</v>
      </c>
      <c r="C24" s="81">
        <v>59000</v>
      </c>
      <c r="D24" s="81">
        <v>59000</v>
      </c>
      <c r="E24" s="81">
        <v>22933.599999999999</v>
      </c>
      <c r="F24" s="81"/>
    </row>
    <row r="25" spans="1:6" ht="15" customHeight="1" x14ac:dyDescent="0.2">
      <c r="A25" s="52" t="s">
        <v>82</v>
      </c>
      <c r="B25" s="53" t="s">
        <v>199</v>
      </c>
      <c r="C25" s="81">
        <v>80000</v>
      </c>
      <c r="D25" s="81">
        <v>80000</v>
      </c>
      <c r="E25" s="81">
        <v>33660.480000000003</v>
      </c>
      <c r="F25" s="81"/>
    </row>
    <row r="26" spans="1:6" x14ac:dyDescent="0.2">
      <c r="A26" s="52" t="s">
        <v>83</v>
      </c>
      <c r="B26" s="53" t="s">
        <v>84</v>
      </c>
      <c r="C26" s="81">
        <v>7500</v>
      </c>
      <c r="D26" s="81">
        <v>7500</v>
      </c>
      <c r="E26" s="81">
        <v>733.75</v>
      </c>
      <c r="F26" s="81"/>
    </row>
    <row r="27" spans="1:6" x14ac:dyDescent="0.2">
      <c r="A27" s="52" t="s">
        <v>85</v>
      </c>
      <c r="B27" s="53" t="s">
        <v>86</v>
      </c>
      <c r="C27" s="81">
        <v>2500</v>
      </c>
      <c r="D27" s="81">
        <v>2500</v>
      </c>
      <c r="E27" s="81">
        <v>0</v>
      </c>
      <c r="F27" s="81"/>
    </row>
    <row r="28" spans="1:6" x14ac:dyDescent="0.2">
      <c r="A28" s="50" t="s">
        <v>87</v>
      </c>
      <c r="B28" s="51" t="s">
        <v>88</v>
      </c>
      <c r="C28" s="80">
        <f>C29+C30+C31+C32+C33</f>
        <v>141700</v>
      </c>
      <c r="D28" s="80">
        <f>D29+D30+D31+D32+D33</f>
        <v>141700</v>
      </c>
      <c r="E28" s="80">
        <f>E29+E30+E31+E32+E33</f>
        <v>85253.64</v>
      </c>
      <c r="F28" s="80">
        <f>(E28*100)/D28</f>
        <v>60.16488355681016</v>
      </c>
    </row>
    <row r="29" spans="1:6" x14ac:dyDescent="0.2">
      <c r="A29" s="52" t="s">
        <v>89</v>
      </c>
      <c r="B29" s="53" t="s">
        <v>90</v>
      </c>
      <c r="C29" s="81">
        <v>45000</v>
      </c>
      <c r="D29" s="81">
        <v>45000</v>
      </c>
      <c r="E29" s="81">
        <v>23993.84</v>
      </c>
      <c r="F29" s="81"/>
    </row>
    <row r="30" spans="1:6" x14ac:dyDescent="0.2">
      <c r="A30" s="52" t="s">
        <v>93</v>
      </c>
      <c r="B30" s="53" t="s">
        <v>94</v>
      </c>
      <c r="C30" s="81">
        <v>75000</v>
      </c>
      <c r="D30" s="81">
        <v>75000</v>
      </c>
      <c r="E30" s="81">
        <v>57073.94</v>
      </c>
      <c r="F30" s="81"/>
    </row>
    <row r="31" spans="1:6" x14ac:dyDescent="0.2">
      <c r="A31" s="52" t="s">
        <v>95</v>
      </c>
      <c r="B31" s="53" t="s">
        <v>200</v>
      </c>
      <c r="C31" s="81">
        <v>5000</v>
      </c>
      <c r="D31" s="81">
        <v>5000</v>
      </c>
      <c r="E31" s="81">
        <v>436.86</v>
      </c>
      <c r="F31" s="81"/>
    </row>
    <row r="32" spans="1:6" x14ac:dyDescent="0.2">
      <c r="A32" s="52" t="s">
        <v>96</v>
      </c>
      <c r="B32" s="53" t="s">
        <v>201</v>
      </c>
      <c r="C32" s="81">
        <v>10700</v>
      </c>
      <c r="D32" s="81">
        <v>10700</v>
      </c>
      <c r="E32" s="81">
        <v>3749</v>
      </c>
      <c r="F32" s="81"/>
    </row>
    <row r="33" spans="1:6" x14ac:dyDescent="0.2">
      <c r="A33" s="52" t="s">
        <v>97</v>
      </c>
      <c r="B33" s="53" t="s">
        <v>98</v>
      </c>
      <c r="C33" s="81">
        <v>6000</v>
      </c>
      <c r="D33" s="81">
        <v>6000</v>
      </c>
      <c r="E33" s="81">
        <v>0</v>
      </c>
      <c r="F33" s="81"/>
    </row>
    <row r="34" spans="1:6" x14ac:dyDescent="0.2">
      <c r="A34" s="50" t="s">
        <v>99</v>
      </c>
      <c r="B34" s="51" t="s">
        <v>100</v>
      </c>
      <c r="C34" s="80">
        <f>C35+C36+C37+C38+C39+C40+C41+C42+C43</f>
        <v>715335</v>
      </c>
      <c r="D34" s="80">
        <f>D35+D36+D37+D38+D39+D40+D41+D42+D43</f>
        <v>715335</v>
      </c>
      <c r="E34" s="80">
        <f>E35+E36+E37+E38+E39+E40+E41+E42+E43</f>
        <v>354395.88</v>
      </c>
      <c r="F34" s="80">
        <f>(E34*100)/D34</f>
        <v>49.542645054415061</v>
      </c>
    </row>
    <row r="35" spans="1:6" x14ac:dyDescent="0.2">
      <c r="A35" s="52" t="s">
        <v>101</v>
      </c>
      <c r="B35" s="53" t="s">
        <v>202</v>
      </c>
      <c r="C35" s="81">
        <v>59000</v>
      </c>
      <c r="D35" s="81">
        <v>59000</v>
      </c>
      <c r="E35" s="81">
        <v>24147.84</v>
      </c>
      <c r="F35" s="81"/>
    </row>
    <row r="36" spans="1:6" x14ac:dyDescent="0.2">
      <c r="A36" s="52" t="s">
        <v>102</v>
      </c>
      <c r="B36" s="53" t="s">
        <v>103</v>
      </c>
      <c r="C36" s="81">
        <v>40000</v>
      </c>
      <c r="D36" s="81">
        <v>40000</v>
      </c>
      <c r="E36" s="81">
        <v>18950.14</v>
      </c>
      <c r="F36" s="81"/>
    </row>
    <row r="37" spans="1:6" x14ac:dyDescent="0.2">
      <c r="A37" s="52" t="s">
        <v>104</v>
      </c>
      <c r="B37" s="53" t="s">
        <v>105</v>
      </c>
      <c r="C37" s="81">
        <v>15500</v>
      </c>
      <c r="D37" s="81">
        <v>15500</v>
      </c>
      <c r="E37" s="81">
        <v>2311.75</v>
      </c>
      <c r="F37" s="81"/>
    </row>
    <row r="38" spans="1:6" x14ac:dyDescent="0.2">
      <c r="A38" s="52" t="s">
        <v>106</v>
      </c>
      <c r="B38" s="53" t="s">
        <v>107</v>
      </c>
      <c r="C38" s="81">
        <v>35000</v>
      </c>
      <c r="D38" s="81">
        <v>35000</v>
      </c>
      <c r="E38" s="81">
        <v>17892.87</v>
      </c>
      <c r="F38" s="81"/>
    </row>
    <row r="39" spans="1:6" x14ac:dyDescent="0.2">
      <c r="A39" s="52" t="s">
        <v>108</v>
      </c>
      <c r="B39" s="53" t="s">
        <v>109</v>
      </c>
      <c r="C39" s="81">
        <v>16500</v>
      </c>
      <c r="D39" s="81">
        <v>16500</v>
      </c>
      <c r="E39" s="81">
        <v>8156.97</v>
      </c>
      <c r="F39" s="81"/>
    </row>
    <row r="40" spans="1:6" x14ac:dyDescent="0.2">
      <c r="A40" s="52" t="s">
        <v>110</v>
      </c>
      <c r="B40" s="53" t="s">
        <v>111</v>
      </c>
      <c r="C40" s="81">
        <v>10000</v>
      </c>
      <c r="D40" s="81">
        <v>10000</v>
      </c>
      <c r="E40" s="81">
        <v>4284</v>
      </c>
      <c r="F40" s="81"/>
    </row>
    <row r="41" spans="1:6" x14ac:dyDescent="0.2">
      <c r="A41" s="52" t="s">
        <v>112</v>
      </c>
      <c r="B41" s="53" t="s">
        <v>113</v>
      </c>
      <c r="C41" s="81">
        <v>519835</v>
      </c>
      <c r="D41" s="81">
        <v>519835</v>
      </c>
      <c r="E41" s="81">
        <v>273783.74</v>
      </c>
      <c r="F41" s="81"/>
    </row>
    <row r="42" spans="1:6" x14ac:dyDescent="0.2">
      <c r="A42" s="52" t="s">
        <v>114</v>
      </c>
      <c r="B42" s="53" t="s">
        <v>115</v>
      </c>
      <c r="C42" s="81">
        <v>5000</v>
      </c>
      <c r="D42" s="81">
        <v>5000</v>
      </c>
      <c r="E42" s="81">
        <v>2058.5700000000002</v>
      </c>
      <c r="F42" s="81"/>
    </row>
    <row r="43" spans="1:6" x14ac:dyDescent="0.2">
      <c r="A43" s="52" t="s">
        <v>116</v>
      </c>
      <c r="B43" s="53" t="s">
        <v>117</v>
      </c>
      <c r="C43" s="81">
        <v>14500</v>
      </c>
      <c r="D43" s="81">
        <v>14500</v>
      </c>
      <c r="E43" s="81">
        <v>2810</v>
      </c>
      <c r="F43" s="81"/>
    </row>
    <row r="44" spans="1:6" ht="15" customHeight="1" x14ac:dyDescent="0.2">
      <c r="A44" s="50" t="s">
        <v>118</v>
      </c>
      <c r="B44" s="51" t="s">
        <v>120</v>
      </c>
      <c r="C44" s="80">
        <f>C45</f>
        <v>20500</v>
      </c>
      <c r="D44" s="80">
        <f>D45</f>
        <v>20500</v>
      </c>
      <c r="E44" s="80">
        <f>E45</f>
        <v>6270</v>
      </c>
      <c r="F44" s="80">
        <f>(E44*100)/D44</f>
        <v>30.585365853658537</v>
      </c>
    </row>
    <row r="45" spans="1:6" ht="15.75" customHeight="1" x14ac:dyDescent="0.2">
      <c r="A45" s="52" t="s">
        <v>119</v>
      </c>
      <c r="B45" s="53" t="s">
        <v>120</v>
      </c>
      <c r="C45" s="81">
        <v>20500</v>
      </c>
      <c r="D45" s="81">
        <v>20500</v>
      </c>
      <c r="E45" s="81">
        <v>6270</v>
      </c>
      <c r="F45" s="81"/>
    </row>
    <row r="46" spans="1:6" x14ac:dyDescent="0.2">
      <c r="A46" s="50" t="s">
        <v>121</v>
      </c>
      <c r="B46" s="51" t="s">
        <v>122</v>
      </c>
      <c r="C46" s="80">
        <f>C47+C48+C49+C50+C51+C52</f>
        <v>33433</v>
      </c>
      <c r="D46" s="80">
        <f>D47+D48+D49+D50+D51+D52</f>
        <v>33433</v>
      </c>
      <c r="E46" s="80">
        <f>E47+E48+E49+E50+E51+E52</f>
        <v>10647.97</v>
      </c>
      <c r="F46" s="80">
        <f>(E46*100)/D46</f>
        <v>31.848682439505879</v>
      </c>
    </row>
    <row r="47" spans="1:6" x14ac:dyDescent="0.2">
      <c r="A47" s="52" t="s">
        <v>123</v>
      </c>
      <c r="B47" s="53" t="s">
        <v>124</v>
      </c>
      <c r="C47" s="81">
        <v>7000</v>
      </c>
      <c r="D47" s="81">
        <v>7000</v>
      </c>
      <c r="E47" s="81">
        <v>2288.85</v>
      </c>
      <c r="F47" s="81"/>
    </row>
    <row r="48" spans="1:6" x14ac:dyDescent="0.2">
      <c r="A48" s="52" t="s">
        <v>125</v>
      </c>
      <c r="B48" s="53" t="s">
        <v>126</v>
      </c>
      <c r="C48" s="81">
        <v>14000</v>
      </c>
      <c r="D48" s="81">
        <v>14000</v>
      </c>
      <c r="E48" s="81">
        <v>2601.6</v>
      </c>
      <c r="F48" s="81"/>
    </row>
    <row r="49" spans="1:6" x14ac:dyDescent="0.2">
      <c r="A49" s="52" t="s">
        <v>127</v>
      </c>
      <c r="B49" s="53" t="s">
        <v>128</v>
      </c>
      <c r="C49" s="81">
        <v>150</v>
      </c>
      <c r="D49" s="81">
        <v>150</v>
      </c>
      <c r="E49" s="81">
        <v>0</v>
      </c>
      <c r="F49" s="81"/>
    </row>
    <row r="50" spans="1:6" x14ac:dyDescent="0.2">
      <c r="A50" s="52" t="s">
        <v>129</v>
      </c>
      <c r="B50" s="53" t="s">
        <v>130</v>
      </c>
      <c r="C50" s="81">
        <v>10000</v>
      </c>
      <c r="D50" s="81">
        <v>10000</v>
      </c>
      <c r="E50" s="81">
        <v>3927.52</v>
      </c>
      <c r="F50" s="81"/>
    </row>
    <row r="51" spans="1:6" x14ac:dyDescent="0.2">
      <c r="A51" s="52" t="s">
        <v>131</v>
      </c>
      <c r="B51" s="53" t="s">
        <v>203</v>
      </c>
      <c r="C51" s="81">
        <v>133</v>
      </c>
      <c r="D51" s="81">
        <v>133</v>
      </c>
      <c r="E51" s="81">
        <v>0</v>
      </c>
      <c r="F51" s="81"/>
    </row>
    <row r="52" spans="1:6" x14ac:dyDescent="0.2">
      <c r="A52" s="52" t="s">
        <v>132</v>
      </c>
      <c r="B52" s="53" t="s">
        <v>122</v>
      </c>
      <c r="C52" s="81">
        <v>2150</v>
      </c>
      <c r="D52" s="81">
        <v>2150</v>
      </c>
      <c r="E52" s="81">
        <v>1830</v>
      </c>
      <c r="F52" s="81"/>
    </row>
    <row r="53" spans="1:6" x14ac:dyDescent="0.2">
      <c r="A53" s="48" t="s">
        <v>133</v>
      </c>
      <c r="B53" s="49" t="s">
        <v>134</v>
      </c>
      <c r="C53" s="79">
        <f>C54+C56</f>
        <v>10900</v>
      </c>
      <c r="D53" s="79">
        <f>D54+D56</f>
        <v>10900</v>
      </c>
      <c r="E53" s="79">
        <f>E54+E56</f>
        <v>2425.2600000000002</v>
      </c>
      <c r="F53" s="78">
        <f>(E53*100)/D53</f>
        <v>22.250091743119267</v>
      </c>
    </row>
    <row r="54" spans="1:6" ht="15.75" customHeight="1" x14ac:dyDescent="0.2">
      <c r="A54" s="50" t="s">
        <v>135</v>
      </c>
      <c r="B54" s="51" t="s">
        <v>204</v>
      </c>
      <c r="C54" s="80">
        <f>C55</f>
        <v>7500</v>
      </c>
      <c r="D54" s="80">
        <f>D55</f>
        <v>7500</v>
      </c>
      <c r="E54" s="80">
        <f>E55</f>
        <v>1094.26</v>
      </c>
      <c r="F54" s="80">
        <f>(E54*100)/D54</f>
        <v>14.590133333333334</v>
      </c>
    </row>
    <row r="55" spans="1:6" ht="25.5" customHeight="1" x14ac:dyDescent="0.2">
      <c r="A55" s="52" t="s">
        <v>136</v>
      </c>
      <c r="B55" s="53" t="s">
        <v>205</v>
      </c>
      <c r="C55" s="81">
        <v>7500</v>
      </c>
      <c r="D55" s="81">
        <v>7500</v>
      </c>
      <c r="E55" s="81">
        <v>1094.26</v>
      </c>
      <c r="F55" s="81"/>
    </row>
    <row r="56" spans="1:6" x14ac:dyDescent="0.2">
      <c r="A56" s="50" t="s">
        <v>137</v>
      </c>
      <c r="B56" s="51" t="s">
        <v>138</v>
      </c>
      <c r="C56" s="80">
        <f>C57</f>
        <v>3400</v>
      </c>
      <c r="D56" s="80">
        <f>D57</f>
        <v>3400</v>
      </c>
      <c r="E56" s="80">
        <f>E57</f>
        <v>1331</v>
      </c>
      <c r="F56" s="80">
        <f>(E56*100)/D56</f>
        <v>39.147058823529413</v>
      </c>
    </row>
    <row r="57" spans="1:6" x14ac:dyDescent="0.2">
      <c r="A57" s="52" t="s">
        <v>139</v>
      </c>
      <c r="B57" s="53" t="s">
        <v>140</v>
      </c>
      <c r="C57" s="81">
        <v>3400</v>
      </c>
      <c r="D57" s="81">
        <v>3400</v>
      </c>
      <c r="E57" s="81">
        <v>1331</v>
      </c>
      <c r="F57" s="81"/>
    </row>
    <row r="58" spans="1:6" ht="24.75" customHeight="1" x14ac:dyDescent="0.2">
      <c r="A58" s="48" t="s">
        <v>141</v>
      </c>
      <c r="B58" s="98" t="s">
        <v>206</v>
      </c>
      <c r="C58" s="79">
        <f t="shared" ref="C58:E59" si="0">C59</f>
        <v>3000</v>
      </c>
      <c r="D58" s="79">
        <f t="shared" si="0"/>
        <v>3000</v>
      </c>
      <c r="E58" s="79">
        <f t="shared" si="0"/>
        <v>0</v>
      </c>
      <c r="F58" s="78">
        <f>(E58*100)/D58</f>
        <v>0</v>
      </c>
    </row>
    <row r="59" spans="1:6" x14ac:dyDescent="0.2">
      <c r="A59" s="50" t="s">
        <v>142</v>
      </c>
      <c r="B59" s="51" t="s">
        <v>212</v>
      </c>
      <c r="C59" s="80">
        <f t="shared" si="0"/>
        <v>3000</v>
      </c>
      <c r="D59" s="80">
        <f t="shared" si="0"/>
        <v>3000</v>
      </c>
      <c r="E59" s="80">
        <f t="shared" si="0"/>
        <v>0</v>
      </c>
      <c r="F59" s="80">
        <f>(E59*100)/D59</f>
        <v>0</v>
      </c>
    </row>
    <row r="60" spans="1:6" x14ac:dyDescent="0.2">
      <c r="A60" s="52" t="s">
        <v>143</v>
      </c>
      <c r="B60" s="53" t="s">
        <v>144</v>
      </c>
      <c r="C60" s="81">
        <v>3000</v>
      </c>
      <c r="D60" s="81">
        <v>3000</v>
      </c>
      <c r="E60" s="81">
        <v>0</v>
      </c>
      <c r="F60" s="81"/>
    </row>
    <row r="61" spans="1:6" ht="17.25" customHeight="1" x14ac:dyDescent="0.2">
      <c r="A61" s="46" t="s">
        <v>145</v>
      </c>
      <c r="B61" s="47" t="s">
        <v>146</v>
      </c>
      <c r="C61" s="77">
        <f>C62</f>
        <v>60000</v>
      </c>
      <c r="D61" s="77">
        <f>D62</f>
        <v>60000</v>
      </c>
      <c r="E61" s="77">
        <f>E62</f>
        <v>29805.61</v>
      </c>
      <c r="F61" s="78">
        <f>(E61*100)/D61</f>
        <v>49.676016666666669</v>
      </c>
    </row>
    <row r="62" spans="1:6" x14ac:dyDescent="0.2">
      <c r="A62" s="48" t="s">
        <v>147</v>
      </c>
      <c r="B62" s="49" t="s">
        <v>208</v>
      </c>
      <c r="C62" s="79">
        <f>C63+C67</f>
        <v>60000</v>
      </c>
      <c r="D62" s="79">
        <f>D63+D67</f>
        <v>60000</v>
      </c>
      <c r="E62" s="79">
        <f>E63+E67</f>
        <v>29805.61</v>
      </c>
      <c r="F62" s="78">
        <f>(E62*100)/D62</f>
        <v>49.676016666666669</v>
      </c>
    </row>
    <row r="63" spans="1:6" x14ac:dyDescent="0.2">
      <c r="A63" s="50" t="s">
        <v>148</v>
      </c>
      <c r="B63" s="51" t="s">
        <v>149</v>
      </c>
      <c r="C63" s="80">
        <f>C64+C65+C66</f>
        <v>27000</v>
      </c>
      <c r="D63" s="80">
        <f>D64+D65+D66</f>
        <v>27000</v>
      </c>
      <c r="E63" s="80">
        <f>E64+E65+E66</f>
        <v>13653.11</v>
      </c>
      <c r="F63" s="80">
        <f>(E63*100)/D63</f>
        <v>50.567074074074071</v>
      </c>
    </row>
    <row r="64" spans="1:6" x14ac:dyDescent="0.2">
      <c r="A64" s="52" t="s">
        <v>150</v>
      </c>
      <c r="B64" s="53" t="s">
        <v>151</v>
      </c>
      <c r="C64" s="81">
        <v>22000</v>
      </c>
      <c r="D64" s="81">
        <v>22000</v>
      </c>
      <c r="E64" s="81">
        <v>10880.36</v>
      </c>
      <c r="F64" s="81"/>
    </row>
    <row r="65" spans="1:6" x14ac:dyDescent="0.2">
      <c r="A65" s="52" t="s">
        <v>152</v>
      </c>
      <c r="B65" s="53" t="s">
        <v>153</v>
      </c>
      <c r="C65" s="81">
        <v>2500</v>
      </c>
      <c r="D65" s="81">
        <v>2500</v>
      </c>
      <c r="E65" s="81">
        <v>717.95</v>
      </c>
      <c r="F65" s="81"/>
    </row>
    <row r="66" spans="1:6" x14ac:dyDescent="0.2">
      <c r="A66" s="52" t="s">
        <v>154</v>
      </c>
      <c r="B66" s="53" t="s">
        <v>155</v>
      </c>
      <c r="C66" s="81">
        <v>2500</v>
      </c>
      <c r="D66" s="81">
        <v>2500</v>
      </c>
      <c r="E66" s="81">
        <v>2054.8000000000002</v>
      </c>
      <c r="F66" s="81"/>
    </row>
    <row r="67" spans="1:6" x14ac:dyDescent="0.2">
      <c r="A67" s="50" t="s">
        <v>156</v>
      </c>
      <c r="B67" s="51" t="s">
        <v>157</v>
      </c>
      <c r="C67" s="80">
        <f>C68</f>
        <v>33000</v>
      </c>
      <c r="D67" s="80">
        <f>D68</f>
        <v>33000</v>
      </c>
      <c r="E67" s="80">
        <f>E68</f>
        <v>16152.5</v>
      </c>
      <c r="F67" s="80">
        <f>(E67*100)/D67</f>
        <v>48.946969696969695</v>
      </c>
    </row>
    <row r="68" spans="1:6" x14ac:dyDescent="0.2">
      <c r="A68" s="52" t="s">
        <v>158</v>
      </c>
      <c r="B68" s="53" t="s">
        <v>159</v>
      </c>
      <c r="C68" s="81">
        <v>33000</v>
      </c>
      <c r="D68" s="81">
        <v>33000</v>
      </c>
      <c r="E68" s="81">
        <v>16152.5</v>
      </c>
      <c r="F68" s="81"/>
    </row>
    <row r="69" spans="1:6" ht="13.5" thickBot="1" x14ac:dyDescent="0.25">
      <c r="A69" s="46" t="s">
        <v>48</v>
      </c>
      <c r="B69" s="47" t="s">
        <v>186</v>
      </c>
      <c r="C69" s="77">
        <f t="shared" ref="C69:E70" si="1">C70</f>
        <v>6475766</v>
      </c>
      <c r="D69" s="77">
        <f t="shared" si="1"/>
        <v>6475766</v>
      </c>
      <c r="E69" s="77">
        <f t="shared" si="1"/>
        <v>3046242.2199999997</v>
      </c>
      <c r="F69" s="78">
        <f>(E69*100)/D69</f>
        <v>47.040646928872974</v>
      </c>
    </row>
    <row r="70" spans="1:6" ht="27.75" customHeight="1" thickBot="1" x14ac:dyDescent="0.25">
      <c r="A70" s="48" t="s">
        <v>56</v>
      </c>
      <c r="B70" s="98" t="s">
        <v>192</v>
      </c>
      <c r="C70" s="79">
        <f t="shared" si="1"/>
        <v>6475766</v>
      </c>
      <c r="D70" s="79">
        <f t="shared" si="1"/>
        <v>6475766</v>
      </c>
      <c r="E70" s="79">
        <f t="shared" si="1"/>
        <v>3046242.2199999997</v>
      </c>
      <c r="F70" s="78">
        <f>(E70*100)/D70</f>
        <v>47.040646928872974</v>
      </c>
    </row>
    <row r="71" spans="1:6" ht="26.25" thickBot="1" x14ac:dyDescent="0.25">
      <c r="A71" s="50" t="s">
        <v>57</v>
      </c>
      <c r="B71" s="51" t="s">
        <v>213</v>
      </c>
      <c r="C71" s="80">
        <f>C72+C73</f>
        <v>6475766</v>
      </c>
      <c r="D71" s="80">
        <f>D72+D73</f>
        <v>6475766</v>
      </c>
      <c r="E71" s="80">
        <f>E72+E73</f>
        <v>3046242.2199999997</v>
      </c>
      <c r="F71" s="80">
        <f>(E71*100)/D71</f>
        <v>47.040646928872974</v>
      </c>
    </row>
    <row r="72" spans="1:6" ht="26.25" customHeight="1" x14ac:dyDescent="0.2">
      <c r="A72" s="52" t="s">
        <v>58</v>
      </c>
      <c r="B72" s="53" t="s">
        <v>194</v>
      </c>
      <c r="C72" s="81">
        <v>6415766</v>
      </c>
      <c r="D72" s="81">
        <v>6415766</v>
      </c>
      <c r="E72" s="81">
        <v>3016436.61</v>
      </c>
      <c r="F72" s="81"/>
    </row>
    <row r="73" spans="1:6" ht="25.5" x14ac:dyDescent="0.2">
      <c r="A73" s="52" t="s">
        <v>59</v>
      </c>
      <c r="B73" s="53" t="s">
        <v>195</v>
      </c>
      <c r="C73" s="81">
        <v>60000</v>
      </c>
      <c r="D73" s="81">
        <v>60000</v>
      </c>
      <c r="E73" s="81">
        <v>29805.61</v>
      </c>
      <c r="F73" s="81"/>
    </row>
    <row r="74" spans="1:6" x14ac:dyDescent="0.2">
      <c r="A74" s="45" t="s">
        <v>172</v>
      </c>
      <c r="B74" s="45" t="s">
        <v>179</v>
      </c>
      <c r="C74" s="75"/>
      <c r="D74" s="75"/>
      <c r="E74" s="75"/>
      <c r="F74" s="76" t="e">
        <f>(E74*100)/D74</f>
        <v>#DIV/0!</v>
      </c>
    </row>
    <row r="75" spans="1:6" x14ac:dyDescent="0.2">
      <c r="A75" s="46" t="s">
        <v>60</v>
      </c>
      <c r="B75" s="47" t="s">
        <v>61</v>
      </c>
      <c r="C75" s="77">
        <f>C76</f>
        <v>22500</v>
      </c>
      <c r="D75" s="77">
        <f>D76</f>
        <v>22500</v>
      </c>
      <c r="E75" s="77">
        <f>E76</f>
        <v>6682.77</v>
      </c>
      <c r="F75" s="78">
        <f>(E75*100)/D75</f>
        <v>29.7012</v>
      </c>
    </row>
    <row r="76" spans="1:6" x14ac:dyDescent="0.2">
      <c r="A76" s="48" t="s">
        <v>76</v>
      </c>
      <c r="B76" s="49" t="s">
        <v>77</v>
      </c>
      <c r="C76" s="79">
        <f>C77+C81</f>
        <v>22500</v>
      </c>
      <c r="D76" s="79">
        <f>D77+D81</f>
        <v>22500</v>
      </c>
      <c r="E76" s="79">
        <f>E77+E81</f>
        <v>6682.77</v>
      </c>
      <c r="F76" s="78">
        <f>(E76*100)/D76</f>
        <v>29.7012</v>
      </c>
    </row>
    <row r="77" spans="1:6" x14ac:dyDescent="0.2">
      <c r="A77" s="50" t="s">
        <v>87</v>
      </c>
      <c r="B77" s="51" t="s">
        <v>88</v>
      </c>
      <c r="C77" s="80">
        <f>C78+C79+C80</f>
        <v>17000</v>
      </c>
      <c r="D77" s="80">
        <f>D78+D79+D80</f>
        <v>17000</v>
      </c>
      <c r="E77" s="80">
        <f>E78+E79+E80</f>
        <v>6501.52</v>
      </c>
      <c r="F77" s="80">
        <f>(E77*100)/D77</f>
        <v>38.244235294117644</v>
      </c>
    </row>
    <row r="78" spans="1:6" x14ac:dyDescent="0.2">
      <c r="A78" s="52" t="s">
        <v>89</v>
      </c>
      <c r="B78" s="53" t="s">
        <v>90</v>
      </c>
      <c r="C78" s="81">
        <v>10000</v>
      </c>
      <c r="D78" s="81">
        <v>10000</v>
      </c>
      <c r="E78" s="81">
        <v>2742.75</v>
      </c>
      <c r="F78" s="81"/>
    </row>
    <row r="79" spans="1:6" x14ac:dyDescent="0.2">
      <c r="A79" s="52" t="s">
        <v>91</v>
      </c>
      <c r="B79" s="53" t="s">
        <v>92</v>
      </c>
      <c r="C79" s="81">
        <v>6000</v>
      </c>
      <c r="D79" s="81">
        <v>6000</v>
      </c>
      <c r="E79" s="81">
        <v>3758.77</v>
      </c>
      <c r="F79" s="81"/>
    </row>
    <row r="80" spans="1:6" x14ac:dyDescent="0.2">
      <c r="A80" s="52" t="s">
        <v>96</v>
      </c>
      <c r="B80" s="53" t="s">
        <v>201</v>
      </c>
      <c r="C80" s="81">
        <v>1000</v>
      </c>
      <c r="D80" s="81">
        <v>1000</v>
      </c>
      <c r="E80" s="81">
        <v>0</v>
      </c>
      <c r="F80" s="81"/>
    </row>
    <row r="81" spans="1:6" x14ac:dyDescent="0.2">
      <c r="A81" s="50" t="s">
        <v>99</v>
      </c>
      <c r="B81" s="51" t="s">
        <v>100</v>
      </c>
      <c r="C81" s="80">
        <f>C82+C83</f>
        <v>5500</v>
      </c>
      <c r="D81" s="80">
        <f>D82+D83</f>
        <v>5500</v>
      </c>
      <c r="E81" s="80">
        <f>E82+E83</f>
        <v>181.25</v>
      </c>
      <c r="F81" s="80">
        <f>(E81*100)/D81</f>
        <v>3.2954545454545454</v>
      </c>
    </row>
    <row r="82" spans="1:6" x14ac:dyDescent="0.2">
      <c r="A82" s="52" t="s">
        <v>102</v>
      </c>
      <c r="B82" s="53" t="s">
        <v>103</v>
      </c>
      <c r="C82" s="81">
        <v>1500</v>
      </c>
      <c r="D82" s="81">
        <v>1500</v>
      </c>
      <c r="E82" s="81">
        <v>181.25</v>
      </c>
      <c r="F82" s="81"/>
    </row>
    <row r="83" spans="1:6" x14ac:dyDescent="0.2">
      <c r="A83" s="52" t="s">
        <v>108</v>
      </c>
      <c r="B83" s="53" t="s">
        <v>109</v>
      </c>
      <c r="C83" s="81">
        <v>4000</v>
      </c>
      <c r="D83" s="81">
        <v>4000</v>
      </c>
      <c r="E83" s="81">
        <v>0</v>
      </c>
      <c r="F83" s="81"/>
    </row>
    <row r="84" spans="1:6" x14ac:dyDescent="0.2">
      <c r="A84" s="46" t="s">
        <v>145</v>
      </c>
      <c r="B84" s="47" t="s">
        <v>146</v>
      </c>
      <c r="C84" s="77">
        <f t="shared" ref="C84:E85" si="2">C85</f>
        <v>2000</v>
      </c>
      <c r="D84" s="77">
        <f t="shared" si="2"/>
        <v>2000</v>
      </c>
      <c r="E84" s="77">
        <f t="shared" si="2"/>
        <v>0</v>
      </c>
      <c r="F84" s="78">
        <f>(E84*100)/D84</f>
        <v>0</v>
      </c>
    </row>
    <row r="85" spans="1:6" x14ac:dyDescent="0.2">
      <c r="A85" s="48" t="s">
        <v>147</v>
      </c>
      <c r="B85" s="49" t="s">
        <v>208</v>
      </c>
      <c r="C85" s="79">
        <f t="shared" si="2"/>
        <v>2000</v>
      </c>
      <c r="D85" s="79">
        <f t="shared" si="2"/>
        <v>2000</v>
      </c>
      <c r="E85" s="79">
        <f t="shared" si="2"/>
        <v>0</v>
      </c>
      <c r="F85" s="78">
        <f>(E85*100)/D85</f>
        <v>0</v>
      </c>
    </row>
    <row r="86" spans="1:6" x14ac:dyDescent="0.2">
      <c r="A86" s="50" t="s">
        <v>148</v>
      </c>
      <c r="B86" s="51" t="s">
        <v>149</v>
      </c>
      <c r="C86" s="80">
        <f>C87+C88</f>
        <v>2000</v>
      </c>
      <c r="D86" s="80">
        <f>D87+D88</f>
        <v>2000</v>
      </c>
      <c r="E86" s="80">
        <f>E87+E88</f>
        <v>0</v>
      </c>
      <c r="F86" s="80">
        <f>(E86*100)/D86</f>
        <v>0</v>
      </c>
    </row>
    <row r="87" spans="1:6" x14ac:dyDescent="0.2">
      <c r="A87" s="52" t="s">
        <v>150</v>
      </c>
      <c r="B87" s="53" t="s">
        <v>151</v>
      </c>
      <c r="C87" s="81">
        <v>1000</v>
      </c>
      <c r="D87" s="81">
        <v>1000</v>
      </c>
      <c r="E87" s="81">
        <v>0</v>
      </c>
      <c r="F87" s="81"/>
    </row>
    <row r="88" spans="1:6" ht="13.5" thickBot="1" x14ac:dyDescent="0.25">
      <c r="A88" s="52" t="s">
        <v>154</v>
      </c>
      <c r="B88" s="53" t="s">
        <v>155</v>
      </c>
      <c r="C88" s="81">
        <v>1000</v>
      </c>
      <c r="D88" s="81">
        <v>1000</v>
      </c>
      <c r="E88" s="81">
        <v>0</v>
      </c>
      <c r="F88" s="81"/>
    </row>
    <row r="89" spans="1:6" ht="13.5" thickBot="1" x14ac:dyDescent="0.25">
      <c r="A89" s="46" t="s">
        <v>48</v>
      </c>
      <c r="B89" s="47" t="s">
        <v>186</v>
      </c>
      <c r="C89" s="77">
        <f t="shared" ref="C89:E91" si="3">C90</f>
        <v>24500</v>
      </c>
      <c r="D89" s="77">
        <f t="shared" si="3"/>
        <v>24500</v>
      </c>
      <c r="E89" s="77">
        <f t="shared" si="3"/>
        <v>16071.68</v>
      </c>
      <c r="F89" s="78">
        <f>(E89*100)/D89</f>
        <v>65.598693877551014</v>
      </c>
    </row>
    <row r="90" spans="1:6" ht="29.25" customHeight="1" thickBot="1" x14ac:dyDescent="0.25">
      <c r="A90" s="48" t="s">
        <v>52</v>
      </c>
      <c r="B90" s="98" t="s">
        <v>190</v>
      </c>
      <c r="C90" s="79">
        <f t="shared" si="3"/>
        <v>24500</v>
      </c>
      <c r="D90" s="79">
        <f t="shared" si="3"/>
        <v>24500</v>
      </c>
      <c r="E90" s="79">
        <f t="shared" si="3"/>
        <v>16071.68</v>
      </c>
      <c r="F90" s="78">
        <f>(E90*100)/D90</f>
        <v>65.598693877551014</v>
      </c>
    </row>
    <row r="91" spans="1:6" ht="20.25" customHeight="1" thickBot="1" x14ac:dyDescent="0.25">
      <c r="A91" s="50" t="s">
        <v>53</v>
      </c>
      <c r="B91" s="51" t="s">
        <v>214</v>
      </c>
      <c r="C91" s="80">
        <f t="shared" si="3"/>
        <v>24500</v>
      </c>
      <c r="D91" s="80">
        <f t="shared" si="3"/>
        <v>24500</v>
      </c>
      <c r="E91" s="80">
        <f t="shared" si="3"/>
        <v>16071.68</v>
      </c>
      <c r="F91" s="80">
        <f>(E91*100)/D91</f>
        <v>65.598693877551014</v>
      </c>
    </row>
    <row r="92" spans="1:6" x14ac:dyDescent="0.2">
      <c r="A92" s="52" t="s">
        <v>54</v>
      </c>
      <c r="B92" s="53" t="s">
        <v>55</v>
      </c>
      <c r="C92" s="81">
        <v>24500</v>
      </c>
      <c r="D92" s="81">
        <v>24500</v>
      </c>
      <c r="E92" s="81">
        <v>16071.68</v>
      </c>
      <c r="F92" s="81"/>
    </row>
    <row r="93" spans="1:6" x14ac:dyDescent="0.2">
      <c r="A93" s="45" t="s">
        <v>62</v>
      </c>
      <c r="B93" s="45" t="s">
        <v>180</v>
      </c>
      <c r="C93" s="75"/>
      <c r="D93" s="75"/>
      <c r="E93" s="75"/>
      <c r="F93" s="76" t="e">
        <f>(E93*100)/D93</f>
        <v>#DIV/0!</v>
      </c>
    </row>
    <row r="94" spans="1:6" ht="38.25" x14ac:dyDescent="0.2">
      <c r="A94" s="44" t="s">
        <v>181</v>
      </c>
      <c r="B94" s="44" t="s">
        <v>182</v>
      </c>
      <c r="C94" s="44" t="s">
        <v>41</v>
      </c>
      <c r="D94" s="44" t="s">
        <v>176</v>
      </c>
      <c r="E94" s="44" t="s">
        <v>177</v>
      </c>
      <c r="F94" s="44" t="s">
        <v>178</v>
      </c>
    </row>
    <row r="95" spans="1:6" x14ac:dyDescent="0.2">
      <c r="A95" s="46" t="s">
        <v>60</v>
      </c>
      <c r="B95" s="47" t="s">
        <v>61</v>
      </c>
      <c r="C95" s="77">
        <f>C96+C104</f>
        <v>32200</v>
      </c>
      <c r="D95" s="77">
        <f>D96+D104</f>
        <v>32200</v>
      </c>
      <c r="E95" s="77">
        <f>E96+E104</f>
        <v>6314.42</v>
      </c>
      <c r="F95" s="78">
        <f>(E95*100)/D95</f>
        <v>19.61</v>
      </c>
    </row>
    <row r="96" spans="1:6" x14ac:dyDescent="0.2">
      <c r="A96" s="48" t="s">
        <v>76</v>
      </c>
      <c r="B96" s="49" t="s">
        <v>77</v>
      </c>
      <c r="C96" s="79">
        <f>C97+C100+C102</f>
        <v>31200</v>
      </c>
      <c r="D96" s="79">
        <f>D97+D100+D102</f>
        <v>31200</v>
      </c>
      <c r="E96" s="79">
        <f>E97+E100+E102</f>
        <v>6314.42</v>
      </c>
      <c r="F96" s="78">
        <f>(E96*100)/D96</f>
        <v>20.238525641025642</v>
      </c>
    </row>
    <row r="97" spans="1:6" x14ac:dyDescent="0.2">
      <c r="A97" s="50" t="s">
        <v>78</v>
      </c>
      <c r="B97" s="51" t="s">
        <v>79</v>
      </c>
      <c r="C97" s="80">
        <f>C98+C99</f>
        <v>23200</v>
      </c>
      <c r="D97" s="80">
        <f>D98+D99</f>
        <v>23200</v>
      </c>
      <c r="E97" s="80">
        <f>E98+E99</f>
        <v>6209.42</v>
      </c>
      <c r="F97" s="80">
        <f>(E97*100)/D97</f>
        <v>26.764741379310344</v>
      </c>
    </row>
    <row r="98" spans="1:6" x14ac:dyDescent="0.2">
      <c r="A98" s="52" t="s">
        <v>80</v>
      </c>
      <c r="B98" s="53" t="s">
        <v>81</v>
      </c>
      <c r="C98" s="81">
        <v>22000</v>
      </c>
      <c r="D98" s="81">
        <v>22000</v>
      </c>
      <c r="E98" s="81">
        <v>6209.42</v>
      </c>
      <c r="F98" s="81"/>
    </row>
    <row r="99" spans="1:6" x14ac:dyDescent="0.2">
      <c r="A99" s="52" t="s">
        <v>83</v>
      </c>
      <c r="B99" s="53" t="s">
        <v>84</v>
      </c>
      <c r="C99" s="81">
        <v>1200</v>
      </c>
      <c r="D99" s="81">
        <v>1200</v>
      </c>
      <c r="E99" s="81">
        <v>0</v>
      </c>
      <c r="F99" s="81"/>
    </row>
    <row r="100" spans="1:6" x14ac:dyDescent="0.2">
      <c r="A100" s="50" t="s">
        <v>118</v>
      </c>
      <c r="B100" s="51" t="s">
        <v>120</v>
      </c>
      <c r="C100" s="80">
        <f>C101</f>
        <v>3000</v>
      </c>
      <c r="D100" s="80">
        <f>D101</f>
        <v>3000</v>
      </c>
      <c r="E100" s="80">
        <f>E101</f>
        <v>105</v>
      </c>
      <c r="F100" s="80">
        <f>(E100*100)/D100</f>
        <v>3.5</v>
      </c>
    </row>
    <row r="101" spans="1:6" ht="15.75" customHeight="1" x14ac:dyDescent="0.2">
      <c r="A101" s="52" t="s">
        <v>119</v>
      </c>
      <c r="B101" s="53" t="s">
        <v>120</v>
      </c>
      <c r="C101" s="81">
        <v>3000</v>
      </c>
      <c r="D101" s="81">
        <v>3000</v>
      </c>
      <c r="E101" s="81">
        <v>105</v>
      </c>
      <c r="F101" s="81"/>
    </row>
    <row r="102" spans="1:6" x14ac:dyDescent="0.2">
      <c r="A102" s="50" t="s">
        <v>121</v>
      </c>
      <c r="B102" s="51" t="s">
        <v>122</v>
      </c>
      <c r="C102" s="80">
        <f>C103</f>
        <v>5000</v>
      </c>
      <c r="D102" s="80">
        <f>D103</f>
        <v>5000</v>
      </c>
      <c r="E102" s="80">
        <f>E103</f>
        <v>0</v>
      </c>
      <c r="F102" s="80">
        <f>(E102*100)/D102</f>
        <v>0</v>
      </c>
    </row>
    <row r="103" spans="1:6" x14ac:dyDescent="0.2">
      <c r="A103" s="52" t="s">
        <v>125</v>
      </c>
      <c r="B103" s="53" t="s">
        <v>126</v>
      </c>
      <c r="C103" s="81">
        <v>5000</v>
      </c>
      <c r="D103" s="81">
        <v>5000</v>
      </c>
      <c r="E103" s="81">
        <v>0</v>
      </c>
      <c r="F103" s="81"/>
    </row>
    <row r="104" spans="1:6" x14ac:dyDescent="0.2">
      <c r="A104" s="48" t="s">
        <v>133</v>
      </c>
      <c r="B104" s="49" t="s">
        <v>134</v>
      </c>
      <c r="C104" s="79">
        <f t="shared" ref="C104:E105" si="4">C105</f>
        <v>1000</v>
      </c>
      <c r="D104" s="79">
        <f t="shared" si="4"/>
        <v>1000</v>
      </c>
      <c r="E104" s="79">
        <f t="shared" si="4"/>
        <v>0</v>
      </c>
      <c r="F104" s="78">
        <f>(E104*100)/D104</f>
        <v>0</v>
      </c>
    </row>
    <row r="105" spans="1:6" x14ac:dyDescent="0.2">
      <c r="A105" s="50" t="s">
        <v>137</v>
      </c>
      <c r="B105" s="51" t="s">
        <v>138</v>
      </c>
      <c r="C105" s="80">
        <f t="shared" si="4"/>
        <v>1000</v>
      </c>
      <c r="D105" s="80">
        <f t="shared" si="4"/>
        <v>1000</v>
      </c>
      <c r="E105" s="80">
        <f t="shared" si="4"/>
        <v>0</v>
      </c>
      <c r="F105" s="80">
        <f>(E105*100)/D105</f>
        <v>0</v>
      </c>
    </row>
    <row r="106" spans="1:6" x14ac:dyDescent="0.2">
      <c r="A106" s="52" t="s">
        <v>139</v>
      </c>
      <c r="B106" s="53" t="s">
        <v>140</v>
      </c>
      <c r="C106" s="81">
        <v>1000</v>
      </c>
      <c r="D106" s="81">
        <v>1000</v>
      </c>
      <c r="E106" s="81">
        <v>0</v>
      </c>
      <c r="F106" s="81"/>
    </row>
    <row r="107" spans="1:6" ht="15.75" customHeight="1" thickBot="1" x14ac:dyDescent="0.25">
      <c r="A107" s="46" t="s">
        <v>48</v>
      </c>
      <c r="B107" s="47" t="s">
        <v>186</v>
      </c>
      <c r="C107" s="77">
        <f t="shared" ref="C107:E109" si="5">C108</f>
        <v>32200</v>
      </c>
      <c r="D107" s="77">
        <f t="shared" si="5"/>
        <v>32200</v>
      </c>
      <c r="E107" s="77">
        <f t="shared" si="5"/>
        <v>6314.42</v>
      </c>
      <c r="F107" s="78">
        <f>(E107*100)/D107</f>
        <v>19.61</v>
      </c>
    </row>
    <row r="108" spans="1:6" ht="26.25" customHeight="1" thickBot="1" x14ac:dyDescent="0.25">
      <c r="A108" s="48" t="s">
        <v>56</v>
      </c>
      <c r="B108" s="98" t="s">
        <v>192</v>
      </c>
      <c r="C108" s="79">
        <f t="shared" si="5"/>
        <v>32200</v>
      </c>
      <c r="D108" s="79">
        <f t="shared" si="5"/>
        <v>32200</v>
      </c>
      <c r="E108" s="79">
        <f t="shared" si="5"/>
        <v>6314.42</v>
      </c>
      <c r="F108" s="78">
        <f>(E108*100)/D108</f>
        <v>19.61</v>
      </c>
    </row>
    <row r="109" spans="1:6" ht="26.25" thickBot="1" x14ac:dyDescent="0.25">
      <c r="A109" s="50" t="s">
        <v>57</v>
      </c>
      <c r="B109" s="51" t="s">
        <v>213</v>
      </c>
      <c r="C109" s="80">
        <f t="shared" si="5"/>
        <v>32200</v>
      </c>
      <c r="D109" s="80">
        <f t="shared" si="5"/>
        <v>32200</v>
      </c>
      <c r="E109" s="80">
        <f t="shared" si="5"/>
        <v>6314.42</v>
      </c>
      <c r="F109" s="80">
        <f>(E109*100)/D109</f>
        <v>19.61</v>
      </c>
    </row>
    <row r="110" spans="1:6" ht="26.25" customHeight="1" thickTop="1" x14ac:dyDescent="0.2">
      <c r="A110" s="52" t="s">
        <v>58</v>
      </c>
      <c r="B110" s="53" t="s">
        <v>194</v>
      </c>
      <c r="C110" s="81">
        <v>32200</v>
      </c>
      <c r="D110" s="81">
        <v>32200</v>
      </c>
      <c r="E110" s="81">
        <v>6314.42</v>
      </c>
      <c r="F110" s="81"/>
    </row>
    <row r="111" spans="1:6" ht="13.5" thickBot="1" x14ac:dyDescent="0.25">
      <c r="A111" s="45" t="s">
        <v>172</v>
      </c>
      <c r="B111" s="45" t="s">
        <v>179</v>
      </c>
      <c r="C111" s="75"/>
      <c r="D111" s="75"/>
      <c r="E111" s="75"/>
      <c r="F111" s="76" t="e">
        <f>(E111*100)/D111</f>
        <v>#DIV/0!</v>
      </c>
    </row>
    <row r="112" spans="1:6" x14ac:dyDescent="0.2">
      <c r="A112" s="46" t="s">
        <v>60</v>
      </c>
      <c r="B112" s="47" t="s">
        <v>61</v>
      </c>
      <c r="C112" s="77">
        <f>C113</f>
        <v>4000</v>
      </c>
      <c r="D112" s="77">
        <f>D113</f>
        <v>4000</v>
      </c>
      <c r="E112" s="77">
        <f>E113</f>
        <v>0</v>
      </c>
      <c r="F112" s="78">
        <f>(E112*100)/D112</f>
        <v>0</v>
      </c>
    </row>
    <row r="113" spans="1:6" x14ac:dyDescent="0.2">
      <c r="A113" s="48" t="s">
        <v>76</v>
      </c>
      <c r="B113" s="49" t="s">
        <v>77</v>
      </c>
      <c r="C113" s="79">
        <f>C114+C116</f>
        <v>4000</v>
      </c>
      <c r="D113" s="79">
        <f>D114+D116</f>
        <v>4000</v>
      </c>
      <c r="E113" s="79">
        <f>E114+E116</f>
        <v>0</v>
      </c>
      <c r="F113" s="78">
        <f>(E113*100)/D113</f>
        <v>0</v>
      </c>
    </row>
    <row r="114" spans="1:6" x14ac:dyDescent="0.2">
      <c r="A114" s="50" t="s">
        <v>78</v>
      </c>
      <c r="B114" s="51" t="s">
        <v>79</v>
      </c>
      <c r="C114" s="80">
        <f>C115</f>
        <v>4000</v>
      </c>
      <c r="D114" s="80">
        <f>D115</f>
        <v>4000</v>
      </c>
      <c r="E114" s="80">
        <f>E115</f>
        <v>0</v>
      </c>
      <c r="F114" s="80">
        <f>(E114*100)/D114</f>
        <v>0</v>
      </c>
    </row>
    <row r="115" spans="1:6" x14ac:dyDescent="0.2">
      <c r="A115" s="52" t="s">
        <v>80</v>
      </c>
      <c r="B115" s="53" t="s">
        <v>81</v>
      </c>
      <c r="C115" s="81">
        <v>4000</v>
      </c>
      <c r="D115" s="81">
        <v>4000</v>
      </c>
      <c r="E115" s="81">
        <v>0</v>
      </c>
      <c r="F115" s="81"/>
    </row>
    <row r="116" spans="1:6" x14ac:dyDescent="0.2">
      <c r="A116" s="50" t="s">
        <v>99</v>
      </c>
      <c r="B116" s="51" t="s">
        <v>100</v>
      </c>
      <c r="C116" s="80">
        <f>C117</f>
        <v>0</v>
      </c>
      <c r="D116" s="80">
        <f>D117</f>
        <v>0</v>
      </c>
      <c r="E116" s="80">
        <f>E117</f>
        <v>0</v>
      </c>
      <c r="F116" s="80" t="e">
        <f>(E116*100)/D116</f>
        <v>#DIV/0!</v>
      </c>
    </row>
    <row r="117" spans="1:6" x14ac:dyDescent="0.2">
      <c r="A117" s="52" t="s">
        <v>112</v>
      </c>
      <c r="B117" s="53" t="s">
        <v>113</v>
      </c>
      <c r="C117" s="81">
        <v>0</v>
      </c>
      <c r="D117" s="81">
        <v>0</v>
      </c>
      <c r="E117" s="81">
        <v>0</v>
      </c>
      <c r="F117" s="81"/>
    </row>
    <row r="118" spans="1:6" x14ac:dyDescent="0.2">
      <c r="A118" s="46" t="s">
        <v>48</v>
      </c>
      <c r="B118" s="47" t="s">
        <v>186</v>
      </c>
      <c r="C118" s="77">
        <f t="shared" ref="C118:E120" si="6">C119</f>
        <v>4000</v>
      </c>
      <c r="D118" s="77">
        <f t="shared" si="6"/>
        <v>4000</v>
      </c>
      <c r="E118" s="77">
        <f t="shared" si="6"/>
        <v>0</v>
      </c>
      <c r="F118" s="78">
        <f>(E118*100)/D118</f>
        <v>0</v>
      </c>
    </row>
    <row r="119" spans="1:6" ht="13.5" thickBot="1" x14ac:dyDescent="0.25">
      <c r="A119" s="48" t="s">
        <v>49</v>
      </c>
      <c r="B119" s="49" t="s">
        <v>215</v>
      </c>
      <c r="C119" s="79">
        <f t="shared" si="6"/>
        <v>4000</v>
      </c>
      <c r="D119" s="79">
        <f t="shared" si="6"/>
        <v>4000</v>
      </c>
      <c r="E119" s="79">
        <f t="shared" si="6"/>
        <v>0</v>
      </c>
      <c r="F119" s="78">
        <f>(E119*100)/D119</f>
        <v>0</v>
      </c>
    </row>
    <row r="120" spans="1:6" ht="18" customHeight="1" thickBot="1" x14ac:dyDescent="0.25">
      <c r="A120" s="50" t="s">
        <v>50</v>
      </c>
      <c r="B120" s="51" t="s">
        <v>188</v>
      </c>
      <c r="C120" s="80">
        <f t="shared" si="6"/>
        <v>4000</v>
      </c>
      <c r="D120" s="80">
        <f t="shared" si="6"/>
        <v>4000</v>
      </c>
      <c r="E120" s="80">
        <f t="shared" si="6"/>
        <v>0</v>
      </c>
      <c r="F120" s="80">
        <f>(E120*100)/D120</f>
        <v>0</v>
      </c>
    </row>
    <row r="121" spans="1:6" ht="13.5" thickTop="1" x14ac:dyDescent="0.2">
      <c r="A121" s="52" t="s">
        <v>51</v>
      </c>
      <c r="B121" s="53" t="s">
        <v>216</v>
      </c>
      <c r="C121" s="81">
        <v>4000</v>
      </c>
      <c r="D121" s="81">
        <v>4000</v>
      </c>
      <c r="E121" s="81">
        <v>0</v>
      </c>
      <c r="F121" s="81"/>
    </row>
    <row r="122" spans="1:6" x14ac:dyDescent="0.2">
      <c r="A122" s="45" t="s">
        <v>173</v>
      </c>
      <c r="B122" s="45" t="s">
        <v>210</v>
      </c>
      <c r="C122" s="75"/>
      <c r="D122" s="75"/>
      <c r="E122" s="75"/>
      <c r="F122" s="76" t="e">
        <f>(E122*100)/D122</f>
        <v>#DIV/0!</v>
      </c>
    </row>
    <row r="123" spans="1:6" ht="38.25" x14ac:dyDescent="0.2">
      <c r="A123" s="44" t="s">
        <v>183</v>
      </c>
      <c r="B123" s="44" t="s">
        <v>184</v>
      </c>
      <c r="C123" s="44" t="s">
        <v>41</v>
      </c>
      <c r="D123" s="44" t="s">
        <v>176</v>
      </c>
      <c r="E123" s="44" t="s">
        <v>177</v>
      </c>
      <c r="F123" s="44" t="s">
        <v>178</v>
      </c>
    </row>
    <row r="124" spans="1:6" x14ac:dyDescent="0.2">
      <c r="A124" s="46" t="s">
        <v>60</v>
      </c>
      <c r="B124" s="47" t="s">
        <v>61</v>
      </c>
      <c r="C124" s="77">
        <f>C125+C131</f>
        <v>388600</v>
      </c>
      <c r="D124" s="77">
        <f>D125+D131</f>
        <v>388600</v>
      </c>
      <c r="E124" s="77">
        <f>E125+E131</f>
        <v>149875.88999999998</v>
      </c>
      <c r="F124" s="78">
        <f>(E124*100)/D124</f>
        <v>38.568165208440554</v>
      </c>
    </row>
    <row r="125" spans="1:6" x14ac:dyDescent="0.2">
      <c r="A125" s="48" t="s">
        <v>62</v>
      </c>
      <c r="B125" s="49" t="s">
        <v>63</v>
      </c>
      <c r="C125" s="79">
        <f>C126+C128</f>
        <v>0</v>
      </c>
      <c r="D125" s="79">
        <f>D126+D128</f>
        <v>0</v>
      </c>
      <c r="E125" s="79">
        <f>E126+E128</f>
        <v>0</v>
      </c>
      <c r="F125" s="78" t="e">
        <f>(E125*100)/D125</f>
        <v>#DIV/0!</v>
      </c>
    </row>
    <row r="126" spans="1:6" x14ac:dyDescent="0.2">
      <c r="A126" s="50" t="s">
        <v>64</v>
      </c>
      <c r="B126" s="51" t="s">
        <v>196</v>
      </c>
      <c r="C126" s="80">
        <f>C127</f>
        <v>0</v>
      </c>
      <c r="D126" s="80">
        <f>D127</f>
        <v>0</v>
      </c>
      <c r="E126" s="80">
        <f>E127</f>
        <v>0</v>
      </c>
      <c r="F126" s="80" t="e">
        <f>(E126*100)/D126</f>
        <v>#DIV/0!</v>
      </c>
    </row>
    <row r="127" spans="1:6" x14ac:dyDescent="0.2">
      <c r="A127" s="52" t="s">
        <v>65</v>
      </c>
      <c r="B127" s="53" t="s">
        <v>66</v>
      </c>
      <c r="C127" s="81">
        <v>0</v>
      </c>
      <c r="D127" s="81">
        <v>0</v>
      </c>
      <c r="E127" s="81">
        <v>0</v>
      </c>
      <c r="F127" s="81"/>
    </row>
    <row r="128" spans="1:6" ht="13.5" thickBot="1" x14ac:dyDescent="0.25">
      <c r="A128" s="50" t="s">
        <v>72</v>
      </c>
      <c r="B128" s="51" t="s">
        <v>73</v>
      </c>
      <c r="C128" s="80">
        <f>C129+C130</f>
        <v>0</v>
      </c>
      <c r="D128" s="80">
        <f>D129+D130</f>
        <v>0</v>
      </c>
      <c r="E128" s="80">
        <f>E129+E130</f>
        <v>0</v>
      </c>
      <c r="F128" s="80" t="e">
        <f>(E128*100)/D128</f>
        <v>#DIV/0!</v>
      </c>
    </row>
    <row r="129" spans="1:6" ht="26.25" customHeight="1" thickTop="1" x14ac:dyDescent="0.2">
      <c r="A129" s="52" t="s">
        <v>74</v>
      </c>
      <c r="B129" s="53" t="s">
        <v>211</v>
      </c>
      <c r="C129" s="81">
        <v>0</v>
      </c>
      <c r="D129" s="81">
        <v>0</v>
      </c>
      <c r="E129" s="81">
        <v>0</v>
      </c>
      <c r="F129" s="81"/>
    </row>
    <row r="130" spans="1:6" ht="13.5" thickBot="1" x14ac:dyDescent="0.25">
      <c r="A130" s="52" t="s">
        <v>75</v>
      </c>
      <c r="B130" s="53" t="s">
        <v>198</v>
      </c>
      <c r="C130" s="81">
        <v>0</v>
      </c>
      <c r="D130" s="81">
        <v>0</v>
      </c>
      <c r="E130" s="81">
        <v>0</v>
      </c>
      <c r="F130" s="81"/>
    </row>
    <row r="131" spans="1:6" x14ac:dyDescent="0.2">
      <c r="A131" s="48" t="s">
        <v>76</v>
      </c>
      <c r="B131" s="49" t="s">
        <v>77</v>
      </c>
      <c r="C131" s="79">
        <f>C132+C134+C138+C145+C147</f>
        <v>388600</v>
      </c>
      <c r="D131" s="79">
        <f>D132+D134+D138+D145+D147</f>
        <v>388600</v>
      </c>
      <c r="E131" s="79">
        <f>E132+E134+E138+E145+E147</f>
        <v>149875.88999999998</v>
      </c>
      <c r="F131" s="78">
        <f>(E131*100)/D131</f>
        <v>38.568165208440554</v>
      </c>
    </row>
    <row r="132" spans="1:6" x14ac:dyDescent="0.2">
      <c r="A132" s="50" t="s">
        <v>78</v>
      </c>
      <c r="B132" s="51" t="s">
        <v>79</v>
      </c>
      <c r="C132" s="80">
        <f>C133</f>
        <v>3000</v>
      </c>
      <c r="D132" s="80">
        <f>D133</f>
        <v>3000</v>
      </c>
      <c r="E132" s="80">
        <f>E133</f>
        <v>0</v>
      </c>
      <c r="F132" s="80">
        <f>(E132*100)/D132</f>
        <v>0</v>
      </c>
    </row>
    <row r="133" spans="1:6" x14ac:dyDescent="0.2">
      <c r="A133" s="52" t="s">
        <v>80</v>
      </c>
      <c r="B133" s="53" t="s">
        <v>81</v>
      </c>
      <c r="C133" s="81">
        <v>3000</v>
      </c>
      <c r="D133" s="81">
        <v>3000</v>
      </c>
      <c r="E133" s="81">
        <v>0</v>
      </c>
      <c r="F133" s="81"/>
    </row>
    <row r="134" spans="1:6" x14ac:dyDescent="0.2">
      <c r="A134" s="50" t="s">
        <v>87</v>
      </c>
      <c r="B134" s="51" t="s">
        <v>88</v>
      </c>
      <c r="C134" s="80">
        <f>C135+C136+C137</f>
        <v>24500</v>
      </c>
      <c r="D134" s="80">
        <f>D135+D136+D137</f>
        <v>24500</v>
      </c>
      <c r="E134" s="80">
        <f>E135+E136+E137</f>
        <v>11680.69</v>
      </c>
      <c r="F134" s="80">
        <f>(E134*100)/D134</f>
        <v>47.676285714285711</v>
      </c>
    </row>
    <row r="135" spans="1:6" x14ac:dyDescent="0.2">
      <c r="A135" s="52" t="s">
        <v>89</v>
      </c>
      <c r="B135" s="53" t="s">
        <v>90</v>
      </c>
      <c r="C135" s="81">
        <v>5000</v>
      </c>
      <c r="D135" s="81">
        <v>5000</v>
      </c>
      <c r="E135" s="81">
        <v>2167.84</v>
      </c>
      <c r="F135" s="81"/>
    </row>
    <row r="136" spans="1:6" x14ac:dyDescent="0.2">
      <c r="A136" s="52" t="s">
        <v>93</v>
      </c>
      <c r="B136" s="53" t="s">
        <v>94</v>
      </c>
      <c r="C136" s="81">
        <v>19000</v>
      </c>
      <c r="D136" s="81">
        <v>19000</v>
      </c>
      <c r="E136" s="81">
        <v>9512.85</v>
      </c>
      <c r="F136" s="81"/>
    </row>
    <row r="137" spans="1:6" x14ac:dyDescent="0.2">
      <c r="A137" s="52" t="s">
        <v>96</v>
      </c>
      <c r="B137" s="53" t="s">
        <v>201</v>
      </c>
      <c r="C137" s="81">
        <v>500</v>
      </c>
      <c r="D137" s="81">
        <v>500</v>
      </c>
      <c r="E137" s="81">
        <v>0</v>
      </c>
      <c r="F137" s="81"/>
    </row>
    <row r="138" spans="1:6" x14ac:dyDescent="0.2">
      <c r="A138" s="50" t="s">
        <v>99</v>
      </c>
      <c r="B138" s="51" t="s">
        <v>100</v>
      </c>
      <c r="C138" s="80">
        <f>C139+C140+C141+C142+C143+C144</f>
        <v>129500</v>
      </c>
      <c r="D138" s="80">
        <f>D139+D140+D141+D142+D143+D144</f>
        <v>129500</v>
      </c>
      <c r="E138" s="80">
        <f>E139+E140+E141+E142+E143+E144</f>
        <v>26103.059999999998</v>
      </c>
      <c r="F138" s="80">
        <f>(E138*100)/D138</f>
        <v>20.156803088803088</v>
      </c>
    </row>
    <row r="139" spans="1:6" x14ac:dyDescent="0.2">
      <c r="A139" s="52" t="s">
        <v>101</v>
      </c>
      <c r="B139" s="53" t="s">
        <v>202</v>
      </c>
      <c r="C139" s="81">
        <v>3000</v>
      </c>
      <c r="D139" s="81">
        <v>3000</v>
      </c>
      <c r="E139" s="81">
        <v>2563.88</v>
      </c>
      <c r="F139" s="81"/>
    </row>
    <row r="140" spans="1:6" x14ac:dyDescent="0.2">
      <c r="A140" s="52" t="s">
        <v>102</v>
      </c>
      <c r="B140" s="53" t="s">
        <v>103</v>
      </c>
      <c r="C140" s="81">
        <v>1000</v>
      </c>
      <c r="D140" s="81">
        <v>1000</v>
      </c>
      <c r="E140" s="81">
        <v>0</v>
      </c>
      <c r="F140" s="81"/>
    </row>
    <row r="141" spans="1:6" x14ac:dyDescent="0.2">
      <c r="A141" s="52" t="s">
        <v>106</v>
      </c>
      <c r="B141" s="53" t="s">
        <v>107</v>
      </c>
      <c r="C141" s="81">
        <v>7500</v>
      </c>
      <c r="D141" s="81">
        <v>7500</v>
      </c>
      <c r="E141" s="81">
        <v>3245.5</v>
      </c>
      <c r="F141" s="81"/>
    </row>
    <row r="142" spans="1:6" x14ac:dyDescent="0.2">
      <c r="A142" s="52" t="s">
        <v>108</v>
      </c>
      <c r="B142" s="53" t="s">
        <v>109</v>
      </c>
      <c r="C142" s="81">
        <v>2000</v>
      </c>
      <c r="D142" s="81">
        <v>2000</v>
      </c>
      <c r="E142" s="81">
        <v>1238.6099999999999</v>
      </c>
      <c r="F142" s="81"/>
    </row>
    <row r="143" spans="1:6" x14ac:dyDescent="0.2">
      <c r="A143" s="52" t="s">
        <v>112</v>
      </c>
      <c r="B143" s="53" t="s">
        <v>113</v>
      </c>
      <c r="C143" s="81">
        <v>115800</v>
      </c>
      <c r="D143" s="81">
        <v>115800</v>
      </c>
      <c r="E143" s="81">
        <v>19055.07</v>
      </c>
      <c r="F143" s="81"/>
    </row>
    <row r="144" spans="1:6" x14ac:dyDescent="0.2">
      <c r="A144" s="52" t="s">
        <v>116</v>
      </c>
      <c r="B144" s="53" t="s">
        <v>117</v>
      </c>
      <c r="C144" s="81">
        <v>200</v>
      </c>
      <c r="D144" s="81">
        <v>200</v>
      </c>
      <c r="E144" s="81">
        <v>0</v>
      </c>
      <c r="F144" s="81"/>
    </row>
    <row r="145" spans="1:6" x14ac:dyDescent="0.2">
      <c r="A145" s="50" t="s">
        <v>118</v>
      </c>
      <c r="B145" s="51" t="s">
        <v>120</v>
      </c>
      <c r="C145" s="80">
        <f>C146</f>
        <v>228600</v>
      </c>
      <c r="D145" s="80">
        <f>D146</f>
        <v>228600</v>
      </c>
      <c r="E145" s="80">
        <f>E146</f>
        <v>111592.03</v>
      </c>
      <c r="F145" s="80">
        <f>(E145*100)/D145</f>
        <v>48.815411198600174</v>
      </c>
    </row>
    <row r="146" spans="1:6" ht="16.5" customHeight="1" x14ac:dyDescent="0.2">
      <c r="A146" s="52" t="s">
        <v>119</v>
      </c>
      <c r="B146" s="53" t="s">
        <v>120</v>
      </c>
      <c r="C146" s="81">
        <v>228600</v>
      </c>
      <c r="D146" s="81">
        <v>228600</v>
      </c>
      <c r="E146" s="81">
        <v>111592.03</v>
      </c>
      <c r="F146" s="81"/>
    </row>
    <row r="147" spans="1:6" x14ac:dyDescent="0.2">
      <c r="A147" s="50" t="s">
        <v>121</v>
      </c>
      <c r="B147" s="51" t="s">
        <v>122</v>
      </c>
      <c r="C147" s="80">
        <f>C148+C149</f>
        <v>3000</v>
      </c>
      <c r="D147" s="80">
        <f>D148+D149</f>
        <v>3000</v>
      </c>
      <c r="E147" s="80">
        <f>E148+E149</f>
        <v>500.11</v>
      </c>
      <c r="F147" s="80">
        <f>(E147*100)/D147</f>
        <v>16.670333333333332</v>
      </c>
    </row>
    <row r="148" spans="1:6" x14ac:dyDescent="0.2">
      <c r="A148" s="52" t="s">
        <v>123</v>
      </c>
      <c r="B148" s="53" t="s">
        <v>124</v>
      </c>
      <c r="C148" s="81">
        <v>1000</v>
      </c>
      <c r="D148" s="81">
        <v>1000</v>
      </c>
      <c r="E148" s="81">
        <v>0</v>
      </c>
      <c r="F148" s="81"/>
    </row>
    <row r="149" spans="1:6" x14ac:dyDescent="0.2">
      <c r="A149" s="52" t="s">
        <v>125</v>
      </c>
      <c r="B149" s="53" t="s">
        <v>126</v>
      </c>
      <c r="C149" s="81">
        <v>2000</v>
      </c>
      <c r="D149" s="81">
        <v>2000</v>
      </c>
      <c r="E149" s="81">
        <v>500.11</v>
      </c>
      <c r="F149" s="81"/>
    </row>
    <row r="150" spans="1:6" ht="13.5" thickBot="1" x14ac:dyDescent="0.25">
      <c r="A150" s="46" t="s">
        <v>48</v>
      </c>
      <c r="B150" s="47" t="s">
        <v>186</v>
      </c>
      <c r="C150" s="77">
        <f t="shared" ref="C150:E152" si="7">C151</f>
        <v>388600</v>
      </c>
      <c r="D150" s="77">
        <f t="shared" si="7"/>
        <v>388600</v>
      </c>
      <c r="E150" s="77">
        <f t="shared" si="7"/>
        <v>149875.89000000001</v>
      </c>
      <c r="F150" s="78">
        <f>(E150*100)/D150</f>
        <v>38.568165208440554</v>
      </c>
    </row>
    <row r="151" spans="1:6" ht="27" customHeight="1" thickBot="1" x14ac:dyDescent="0.25">
      <c r="A151" s="48" t="s">
        <v>56</v>
      </c>
      <c r="B151" s="98" t="s">
        <v>192</v>
      </c>
      <c r="C151" s="79">
        <f t="shared" si="7"/>
        <v>388600</v>
      </c>
      <c r="D151" s="79">
        <f t="shared" si="7"/>
        <v>388600</v>
      </c>
      <c r="E151" s="79">
        <f t="shared" si="7"/>
        <v>149875.89000000001</v>
      </c>
      <c r="F151" s="78">
        <f>(E151*100)/D151</f>
        <v>38.568165208440554</v>
      </c>
    </row>
    <row r="152" spans="1:6" ht="28.5" customHeight="1" thickBot="1" x14ac:dyDescent="0.25">
      <c r="A152" s="50" t="s">
        <v>57</v>
      </c>
      <c r="B152" s="51" t="s">
        <v>213</v>
      </c>
      <c r="C152" s="80">
        <f t="shared" si="7"/>
        <v>388600</v>
      </c>
      <c r="D152" s="80">
        <f t="shared" si="7"/>
        <v>388600</v>
      </c>
      <c r="E152" s="80">
        <f t="shared" si="7"/>
        <v>149875.89000000001</v>
      </c>
      <c r="F152" s="80">
        <f>(E152*100)/D152</f>
        <v>38.568165208440554</v>
      </c>
    </row>
    <row r="153" spans="1:6" ht="30" customHeight="1" thickTop="1" x14ac:dyDescent="0.2">
      <c r="A153" s="52" t="s">
        <v>58</v>
      </c>
      <c r="B153" s="53" t="s">
        <v>194</v>
      </c>
      <c r="C153" s="81">
        <v>388600</v>
      </c>
      <c r="D153" s="81">
        <v>388600</v>
      </c>
      <c r="E153" s="81">
        <v>149875.89000000001</v>
      </c>
      <c r="F153" s="81"/>
    </row>
    <row r="154" spans="1:6" x14ac:dyDescent="0.2">
      <c r="A154" s="45" t="s">
        <v>172</v>
      </c>
      <c r="B154" s="45" t="s">
        <v>179</v>
      </c>
      <c r="C154" s="75"/>
      <c r="D154" s="75"/>
      <c r="E154" s="75"/>
      <c r="F154" s="76" t="e">
        <f>(E154*100)/D154</f>
        <v>#DIV/0!</v>
      </c>
    </row>
    <row r="155" spans="1:6" s="54" customFormat="1" x14ac:dyDescent="0.2"/>
    <row r="156" spans="1:6" s="54" customFormat="1" x14ac:dyDescent="0.2"/>
    <row r="157" spans="1:6" s="54" customFormat="1" x14ac:dyDescent="0.2"/>
    <row r="158" spans="1:6" s="54" customFormat="1" x14ac:dyDescent="0.2"/>
    <row r="159" spans="1:6" s="54" customFormat="1" x14ac:dyDescent="0.2"/>
    <row r="160" spans="1:6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  <row r="187" s="54" customFormat="1" x14ac:dyDescent="0.2"/>
    <row r="188" s="54" customFormat="1" x14ac:dyDescent="0.2"/>
    <row r="189" s="54" customFormat="1" x14ac:dyDescent="0.2"/>
    <row r="190" s="54" customFormat="1" x14ac:dyDescent="0.2"/>
    <row r="191" s="54" customFormat="1" x14ac:dyDescent="0.2"/>
    <row r="192" s="54" customFormat="1" x14ac:dyDescent="0.2"/>
    <row r="193" s="54" customFormat="1" x14ac:dyDescent="0.2"/>
    <row r="194" s="54" customFormat="1" x14ac:dyDescent="0.2"/>
    <row r="195" s="54" customFormat="1" x14ac:dyDescent="0.2"/>
    <row r="196" s="54" customFormat="1" x14ac:dyDescent="0.2"/>
    <row r="197" s="54" customFormat="1" x14ac:dyDescent="0.2"/>
    <row r="198" s="54" customFormat="1" x14ac:dyDescent="0.2"/>
    <row r="199" s="54" customFormat="1" x14ac:dyDescent="0.2"/>
    <row r="200" s="54" customFormat="1" x14ac:dyDescent="0.2"/>
    <row r="201" s="54" customFormat="1" x14ac:dyDescent="0.2"/>
    <row r="202" s="54" customFormat="1" x14ac:dyDescent="0.2"/>
    <row r="203" s="54" customFormat="1" x14ac:dyDescent="0.2"/>
    <row r="204" s="54" customFormat="1" x14ac:dyDescent="0.2"/>
    <row r="205" s="54" customFormat="1" x14ac:dyDescent="0.2"/>
    <row r="206" s="54" customFormat="1" x14ac:dyDescent="0.2"/>
    <row r="207" s="54" customFormat="1" x14ac:dyDescent="0.2"/>
    <row r="208" s="54" customFormat="1" x14ac:dyDescent="0.2"/>
    <row r="209" s="54" customFormat="1" x14ac:dyDescent="0.2"/>
    <row r="210" s="54" customFormat="1" x14ac:dyDescent="0.2"/>
    <row r="211" s="54" customFormat="1" x14ac:dyDescent="0.2"/>
    <row r="212" s="54" customFormat="1" x14ac:dyDescent="0.2"/>
    <row r="213" s="54" customFormat="1" x14ac:dyDescent="0.2"/>
    <row r="214" s="54" customFormat="1" x14ac:dyDescent="0.2"/>
    <row r="215" s="54" customFormat="1" x14ac:dyDescent="0.2"/>
    <row r="216" s="54" customFormat="1" x14ac:dyDescent="0.2"/>
    <row r="217" s="54" customFormat="1" x14ac:dyDescent="0.2"/>
    <row r="218" s="54" customFormat="1" x14ac:dyDescent="0.2"/>
    <row r="219" s="54" customFormat="1" x14ac:dyDescent="0.2"/>
    <row r="220" s="54" customFormat="1" x14ac:dyDescent="0.2"/>
    <row r="221" s="54" customFormat="1" x14ac:dyDescent="0.2"/>
    <row r="222" s="54" customFormat="1" x14ac:dyDescent="0.2"/>
    <row r="223" s="54" customFormat="1" x14ac:dyDescent="0.2"/>
    <row r="224" s="54" customFormat="1" x14ac:dyDescent="0.2"/>
    <row r="225" s="54" customFormat="1" x14ac:dyDescent="0.2"/>
    <row r="226" s="54" customFormat="1" x14ac:dyDescent="0.2"/>
    <row r="227" s="54" customFormat="1" x14ac:dyDescent="0.2"/>
    <row r="228" s="54" customFormat="1" x14ac:dyDescent="0.2"/>
    <row r="229" s="54" customFormat="1" x14ac:dyDescent="0.2"/>
    <row r="230" s="54" customFormat="1" x14ac:dyDescent="0.2"/>
    <row r="231" s="54" customFormat="1" x14ac:dyDescent="0.2"/>
    <row r="232" s="54" customFormat="1" x14ac:dyDescent="0.2"/>
    <row r="233" s="54" customFormat="1" x14ac:dyDescent="0.2"/>
    <row r="234" s="54" customFormat="1" x14ac:dyDescent="0.2"/>
    <row r="235" s="54" customFormat="1" x14ac:dyDescent="0.2"/>
    <row r="236" s="54" customFormat="1" x14ac:dyDescent="0.2"/>
    <row r="237" s="54" customFormat="1" x14ac:dyDescent="0.2"/>
    <row r="238" s="54" customFormat="1" x14ac:dyDescent="0.2"/>
    <row r="239" s="54" customFormat="1" x14ac:dyDescent="0.2"/>
    <row r="240" s="54" customFormat="1" x14ac:dyDescent="0.2"/>
    <row r="241" s="54" customFormat="1" x14ac:dyDescent="0.2"/>
    <row r="242" s="54" customFormat="1" x14ac:dyDescent="0.2"/>
    <row r="243" s="54" customFormat="1" x14ac:dyDescent="0.2"/>
    <row r="244" s="54" customFormat="1" x14ac:dyDescent="0.2"/>
    <row r="245" s="54" customFormat="1" x14ac:dyDescent="0.2"/>
    <row r="246" s="54" customFormat="1" x14ac:dyDescent="0.2"/>
    <row r="247" s="54" customFormat="1" x14ac:dyDescent="0.2"/>
    <row r="248" s="54" customFormat="1" x14ac:dyDescent="0.2"/>
    <row r="249" s="54" customFormat="1" x14ac:dyDescent="0.2"/>
    <row r="250" s="54" customFormat="1" x14ac:dyDescent="0.2"/>
    <row r="251" s="54" customFormat="1" x14ac:dyDescent="0.2"/>
    <row r="252" s="54" customFormat="1" x14ac:dyDescent="0.2"/>
    <row r="253" s="54" customFormat="1" x14ac:dyDescent="0.2"/>
    <row r="254" s="54" customFormat="1" x14ac:dyDescent="0.2"/>
    <row r="255" s="54" customFormat="1" x14ac:dyDescent="0.2"/>
    <row r="256" s="54" customFormat="1" x14ac:dyDescent="0.2"/>
    <row r="257" s="54" customFormat="1" x14ac:dyDescent="0.2"/>
    <row r="258" s="54" customFormat="1" x14ac:dyDescent="0.2"/>
    <row r="259" s="54" customFormat="1" x14ac:dyDescent="0.2"/>
    <row r="260" s="54" customFormat="1" x14ac:dyDescent="0.2"/>
    <row r="261" s="54" customFormat="1" x14ac:dyDescent="0.2"/>
    <row r="262" s="54" customFormat="1" x14ac:dyDescent="0.2"/>
    <row r="263" s="54" customFormat="1" x14ac:dyDescent="0.2"/>
    <row r="264" s="54" customFormat="1" x14ac:dyDescent="0.2"/>
    <row r="265" s="54" customFormat="1" x14ac:dyDescent="0.2"/>
    <row r="266" s="54" customFormat="1" x14ac:dyDescent="0.2"/>
    <row r="267" s="54" customFormat="1" x14ac:dyDescent="0.2"/>
    <row r="268" s="54" customFormat="1" x14ac:dyDescent="0.2"/>
    <row r="269" s="54" customFormat="1" x14ac:dyDescent="0.2"/>
    <row r="270" s="54" customFormat="1" x14ac:dyDescent="0.2"/>
    <row r="271" s="54" customFormat="1" x14ac:dyDescent="0.2"/>
    <row r="272" s="54" customFormat="1" x14ac:dyDescent="0.2"/>
    <row r="273" s="54" customFormat="1" x14ac:dyDescent="0.2"/>
    <row r="274" s="54" customFormat="1" x14ac:dyDescent="0.2"/>
    <row r="275" s="54" customFormat="1" x14ac:dyDescent="0.2"/>
    <row r="276" s="54" customFormat="1" x14ac:dyDescent="0.2"/>
    <row r="277" s="54" customFormat="1" x14ac:dyDescent="0.2"/>
    <row r="278" s="54" customFormat="1" x14ac:dyDescent="0.2"/>
    <row r="279" s="54" customFormat="1" x14ac:dyDescent="0.2"/>
    <row r="280" s="54" customFormat="1" x14ac:dyDescent="0.2"/>
    <row r="281" s="54" customFormat="1" x14ac:dyDescent="0.2"/>
    <row r="282" s="54" customFormat="1" x14ac:dyDescent="0.2"/>
    <row r="283" s="54" customFormat="1" x14ac:dyDescent="0.2"/>
    <row r="284" s="54" customFormat="1" x14ac:dyDescent="0.2"/>
    <row r="285" s="54" customFormat="1" x14ac:dyDescent="0.2"/>
    <row r="286" s="54" customFormat="1" x14ac:dyDescent="0.2"/>
    <row r="287" s="54" customFormat="1" x14ac:dyDescent="0.2"/>
    <row r="288" s="54" customFormat="1" x14ac:dyDescent="0.2"/>
    <row r="289" s="54" customFormat="1" x14ac:dyDescent="0.2"/>
    <row r="290" s="54" customFormat="1" x14ac:dyDescent="0.2"/>
    <row r="291" s="54" customFormat="1" x14ac:dyDescent="0.2"/>
    <row r="292" s="54" customFormat="1" x14ac:dyDescent="0.2"/>
    <row r="293" s="54" customFormat="1" x14ac:dyDescent="0.2"/>
    <row r="294" s="54" customFormat="1" x14ac:dyDescent="0.2"/>
    <row r="295" s="54" customFormat="1" x14ac:dyDescent="0.2"/>
    <row r="296" s="54" customFormat="1" x14ac:dyDescent="0.2"/>
    <row r="297" s="54" customFormat="1" x14ac:dyDescent="0.2"/>
    <row r="298" s="54" customFormat="1" x14ac:dyDescent="0.2"/>
    <row r="299" s="54" customFormat="1" x14ac:dyDescent="0.2"/>
    <row r="300" s="54" customFormat="1" x14ac:dyDescent="0.2"/>
    <row r="301" s="54" customFormat="1" x14ac:dyDescent="0.2"/>
    <row r="302" s="54" customFormat="1" x14ac:dyDescent="0.2"/>
    <row r="303" s="54" customFormat="1" x14ac:dyDescent="0.2"/>
    <row r="304" s="54" customFormat="1" x14ac:dyDescent="0.2"/>
    <row r="305" s="54" customFormat="1" x14ac:dyDescent="0.2"/>
    <row r="306" s="54" customFormat="1" x14ac:dyDescent="0.2"/>
    <row r="307" s="54" customFormat="1" x14ac:dyDescent="0.2"/>
    <row r="308" s="54" customFormat="1" x14ac:dyDescent="0.2"/>
    <row r="309" s="54" customFormat="1" x14ac:dyDescent="0.2"/>
    <row r="310" s="54" customFormat="1" x14ac:dyDescent="0.2"/>
    <row r="311" s="54" customFormat="1" x14ac:dyDescent="0.2"/>
    <row r="312" s="54" customFormat="1" x14ac:dyDescent="0.2"/>
    <row r="313" s="54" customFormat="1" x14ac:dyDescent="0.2"/>
    <row r="314" s="54" customFormat="1" x14ac:dyDescent="0.2"/>
    <row r="315" s="54" customFormat="1" x14ac:dyDescent="0.2"/>
    <row r="316" s="54" customFormat="1" x14ac:dyDescent="0.2"/>
    <row r="317" s="54" customFormat="1" x14ac:dyDescent="0.2"/>
    <row r="318" s="54" customFormat="1" x14ac:dyDescent="0.2"/>
    <row r="319" s="54" customFormat="1" x14ac:dyDescent="0.2"/>
    <row r="320" s="54" customFormat="1" x14ac:dyDescent="0.2"/>
    <row r="321" s="54" customFormat="1" x14ac:dyDescent="0.2"/>
    <row r="322" s="54" customFormat="1" x14ac:dyDescent="0.2"/>
    <row r="323" s="54" customFormat="1" x14ac:dyDescent="0.2"/>
    <row r="324" s="54" customFormat="1" x14ac:dyDescent="0.2"/>
    <row r="325" s="54" customFormat="1" x14ac:dyDescent="0.2"/>
    <row r="326" s="54" customFormat="1" x14ac:dyDescent="0.2"/>
    <row r="327" s="54" customFormat="1" x14ac:dyDescent="0.2"/>
    <row r="328" s="54" customFormat="1" x14ac:dyDescent="0.2"/>
    <row r="329" s="54" customFormat="1" x14ac:dyDescent="0.2"/>
    <row r="330" s="54" customFormat="1" x14ac:dyDescent="0.2"/>
    <row r="331" s="54" customFormat="1" x14ac:dyDescent="0.2"/>
    <row r="332" s="54" customFormat="1" x14ac:dyDescent="0.2"/>
    <row r="333" s="54" customFormat="1" x14ac:dyDescent="0.2"/>
    <row r="334" s="54" customFormat="1" x14ac:dyDescent="0.2"/>
    <row r="335" s="54" customFormat="1" x14ac:dyDescent="0.2"/>
    <row r="336" s="54" customFormat="1" x14ac:dyDescent="0.2"/>
    <row r="337" s="54" customFormat="1" x14ac:dyDescent="0.2"/>
    <row r="338" s="54" customFormat="1" x14ac:dyDescent="0.2"/>
    <row r="339" s="54" customFormat="1" x14ac:dyDescent="0.2"/>
    <row r="340" s="54" customFormat="1" x14ac:dyDescent="0.2"/>
    <row r="341" s="54" customFormat="1" x14ac:dyDescent="0.2"/>
    <row r="342" s="54" customFormat="1" x14ac:dyDescent="0.2"/>
    <row r="343" s="54" customFormat="1" x14ac:dyDescent="0.2"/>
    <row r="344" s="54" customFormat="1" x14ac:dyDescent="0.2"/>
    <row r="345" s="54" customFormat="1" x14ac:dyDescent="0.2"/>
    <row r="346" s="54" customFormat="1" x14ac:dyDescent="0.2"/>
    <row r="347" s="54" customFormat="1" x14ac:dyDescent="0.2"/>
    <row r="348" s="54" customFormat="1" x14ac:dyDescent="0.2"/>
    <row r="349" s="54" customFormat="1" x14ac:dyDescent="0.2"/>
    <row r="350" s="54" customFormat="1" x14ac:dyDescent="0.2"/>
    <row r="351" s="54" customFormat="1" x14ac:dyDescent="0.2"/>
    <row r="352" s="54" customFormat="1" x14ac:dyDescent="0.2"/>
    <row r="353" s="54" customFormat="1" x14ac:dyDescent="0.2"/>
    <row r="354" s="54" customFormat="1" x14ac:dyDescent="0.2"/>
    <row r="355" s="54" customFormat="1" x14ac:dyDescent="0.2"/>
    <row r="356" s="54" customFormat="1" x14ac:dyDescent="0.2"/>
    <row r="357" s="54" customFormat="1" x14ac:dyDescent="0.2"/>
    <row r="358" s="54" customFormat="1" x14ac:dyDescent="0.2"/>
    <row r="359" s="54" customFormat="1" x14ac:dyDescent="0.2"/>
    <row r="360" s="54" customFormat="1" x14ac:dyDescent="0.2"/>
    <row r="361" s="54" customFormat="1" x14ac:dyDescent="0.2"/>
    <row r="362" s="54" customFormat="1" x14ac:dyDescent="0.2"/>
    <row r="363" s="54" customFormat="1" x14ac:dyDescent="0.2"/>
    <row r="364" s="54" customFormat="1" x14ac:dyDescent="0.2"/>
    <row r="365" s="54" customFormat="1" x14ac:dyDescent="0.2"/>
    <row r="366" s="54" customFormat="1" x14ac:dyDescent="0.2"/>
    <row r="367" s="54" customFormat="1" x14ac:dyDescent="0.2"/>
    <row r="368" s="54" customFormat="1" x14ac:dyDescent="0.2"/>
    <row r="369" s="54" customFormat="1" x14ac:dyDescent="0.2"/>
    <row r="370" s="54" customFormat="1" x14ac:dyDescent="0.2"/>
    <row r="371" s="54" customFormat="1" x14ac:dyDescent="0.2"/>
    <row r="372" s="54" customFormat="1" x14ac:dyDescent="0.2"/>
    <row r="373" s="54" customFormat="1" x14ac:dyDescent="0.2"/>
    <row r="374" s="54" customFormat="1" x14ac:dyDescent="0.2"/>
    <row r="375" s="54" customFormat="1" x14ac:dyDescent="0.2"/>
    <row r="376" s="54" customFormat="1" x14ac:dyDescent="0.2"/>
    <row r="377" s="54" customFormat="1" x14ac:dyDescent="0.2"/>
    <row r="378" s="54" customFormat="1" x14ac:dyDescent="0.2"/>
    <row r="379" s="54" customFormat="1" x14ac:dyDescent="0.2"/>
    <row r="380" s="54" customFormat="1" x14ac:dyDescent="0.2"/>
    <row r="381" s="54" customFormat="1" x14ac:dyDescent="0.2"/>
    <row r="382" s="54" customFormat="1" x14ac:dyDescent="0.2"/>
    <row r="383" s="54" customFormat="1" x14ac:dyDescent="0.2"/>
    <row r="384" s="54" customFormat="1" x14ac:dyDescent="0.2"/>
    <row r="385" s="54" customFormat="1" x14ac:dyDescent="0.2"/>
    <row r="386" s="54" customFormat="1" x14ac:dyDescent="0.2"/>
    <row r="387" s="54" customFormat="1" x14ac:dyDescent="0.2"/>
    <row r="388" s="54" customFormat="1" x14ac:dyDescent="0.2"/>
    <row r="389" s="54" customFormat="1" x14ac:dyDescent="0.2"/>
    <row r="390" s="54" customFormat="1" x14ac:dyDescent="0.2"/>
    <row r="391" s="54" customFormat="1" x14ac:dyDescent="0.2"/>
    <row r="392" s="54" customFormat="1" x14ac:dyDescent="0.2"/>
    <row r="393" s="54" customFormat="1" x14ac:dyDescent="0.2"/>
    <row r="394" s="54" customFormat="1" x14ac:dyDescent="0.2"/>
    <row r="395" s="54" customFormat="1" x14ac:dyDescent="0.2"/>
    <row r="396" s="54" customFormat="1" x14ac:dyDescent="0.2"/>
    <row r="397" s="54" customFormat="1" x14ac:dyDescent="0.2"/>
    <row r="398" s="54" customFormat="1" x14ac:dyDescent="0.2"/>
    <row r="399" s="54" customFormat="1" x14ac:dyDescent="0.2"/>
    <row r="400" s="54" customFormat="1" x14ac:dyDescent="0.2"/>
    <row r="401" s="54" customFormat="1" x14ac:dyDescent="0.2"/>
    <row r="402" s="54" customFormat="1" x14ac:dyDescent="0.2"/>
    <row r="403" s="54" customFormat="1" x14ac:dyDescent="0.2"/>
    <row r="404" s="54" customFormat="1" x14ac:dyDescent="0.2"/>
    <row r="405" s="54" customFormat="1" x14ac:dyDescent="0.2"/>
    <row r="406" s="54" customFormat="1" x14ac:dyDescent="0.2"/>
    <row r="407" s="54" customFormat="1" x14ac:dyDescent="0.2"/>
    <row r="408" s="54" customFormat="1" x14ac:dyDescent="0.2"/>
    <row r="409" s="54" customFormat="1" x14ac:dyDescent="0.2"/>
    <row r="410" s="54" customFormat="1" x14ac:dyDescent="0.2"/>
    <row r="411" s="54" customFormat="1" x14ac:dyDescent="0.2"/>
    <row r="412" s="54" customFormat="1" x14ac:dyDescent="0.2"/>
    <row r="413" s="54" customFormat="1" x14ac:dyDescent="0.2"/>
    <row r="414" s="54" customFormat="1" x14ac:dyDescent="0.2"/>
    <row r="415" s="54" customFormat="1" x14ac:dyDescent="0.2"/>
    <row r="416" s="54" customFormat="1" x14ac:dyDescent="0.2"/>
    <row r="417" s="54" customFormat="1" x14ac:dyDescent="0.2"/>
    <row r="418" s="54" customFormat="1" x14ac:dyDescent="0.2"/>
    <row r="419" s="54" customFormat="1" x14ac:dyDescent="0.2"/>
    <row r="420" s="54" customFormat="1" x14ac:dyDescent="0.2"/>
    <row r="421" s="54" customFormat="1" x14ac:dyDescent="0.2"/>
    <row r="422" s="54" customFormat="1" x14ac:dyDescent="0.2"/>
    <row r="423" s="54" customFormat="1" x14ac:dyDescent="0.2"/>
    <row r="424" s="54" customFormat="1" x14ac:dyDescent="0.2"/>
    <row r="425" s="54" customFormat="1" x14ac:dyDescent="0.2"/>
    <row r="426" s="54" customFormat="1" x14ac:dyDescent="0.2"/>
    <row r="427" s="54" customFormat="1" x14ac:dyDescent="0.2"/>
    <row r="428" s="54" customFormat="1" x14ac:dyDescent="0.2"/>
    <row r="429" s="54" customFormat="1" x14ac:dyDescent="0.2"/>
    <row r="430" s="54" customFormat="1" x14ac:dyDescent="0.2"/>
    <row r="431" s="54" customFormat="1" x14ac:dyDescent="0.2"/>
    <row r="432" s="54" customFormat="1" x14ac:dyDescent="0.2"/>
    <row r="433" s="54" customFormat="1" x14ac:dyDescent="0.2"/>
    <row r="434" s="54" customFormat="1" x14ac:dyDescent="0.2"/>
    <row r="435" s="54" customFormat="1" x14ac:dyDescent="0.2"/>
    <row r="436" s="54" customFormat="1" x14ac:dyDescent="0.2"/>
    <row r="437" s="54" customFormat="1" x14ac:dyDescent="0.2"/>
    <row r="438" s="54" customFormat="1" x14ac:dyDescent="0.2"/>
    <row r="439" s="54" customFormat="1" x14ac:dyDescent="0.2"/>
    <row r="440" s="54" customFormat="1" x14ac:dyDescent="0.2"/>
    <row r="441" s="54" customFormat="1" x14ac:dyDescent="0.2"/>
    <row r="442" s="54" customFormat="1" x14ac:dyDescent="0.2"/>
    <row r="443" s="54" customFormat="1" x14ac:dyDescent="0.2"/>
    <row r="444" s="54" customFormat="1" x14ac:dyDescent="0.2"/>
    <row r="445" s="54" customFormat="1" x14ac:dyDescent="0.2"/>
    <row r="446" s="54" customFormat="1" x14ac:dyDescent="0.2"/>
    <row r="447" s="54" customFormat="1" x14ac:dyDescent="0.2"/>
    <row r="448" s="54" customFormat="1" x14ac:dyDescent="0.2"/>
    <row r="449" s="54" customFormat="1" x14ac:dyDescent="0.2"/>
    <row r="450" s="54" customFormat="1" x14ac:dyDescent="0.2"/>
    <row r="451" s="54" customFormat="1" x14ac:dyDescent="0.2"/>
    <row r="452" s="54" customFormat="1" x14ac:dyDescent="0.2"/>
    <row r="453" s="54" customFormat="1" x14ac:dyDescent="0.2"/>
    <row r="454" s="54" customFormat="1" x14ac:dyDescent="0.2"/>
    <row r="455" s="54" customFormat="1" x14ac:dyDescent="0.2"/>
    <row r="456" s="54" customFormat="1" x14ac:dyDescent="0.2"/>
    <row r="457" s="54" customFormat="1" x14ac:dyDescent="0.2"/>
    <row r="458" s="54" customFormat="1" x14ac:dyDescent="0.2"/>
    <row r="459" s="54" customFormat="1" x14ac:dyDescent="0.2"/>
    <row r="460" s="54" customFormat="1" x14ac:dyDescent="0.2"/>
    <row r="461" s="54" customFormat="1" x14ac:dyDescent="0.2"/>
    <row r="462" s="54" customFormat="1" x14ac:dyDescent="0.2"/>
    <row r="463" s="54" customFormat="1" x14ac:dyDescent="0.2"/>
    <row r="464" s="54" customFormat="1" x14ac:dyDescent="0.2"/>
    <row r="465" s="54" customFormat="1" x14ac:dyDescent="0.2"/>
    <row r="466" s="54" customFormat="1" x14ac:dyDescent="0.2"/>
    <row r="467" s="54" customFormat="1" x14ac:dyDescent="0.2"/>
    <row r="468" s="54" customFormat="1" x14ac:dyDescent="0.2"/>
    <row r="469" s="54" customFormat="1" x14ac:dyDescent="0.2"/>
    <row r="470" s="54" customFormat="1" x14ac:dyDescent="0.2"/>
    <row r="471" s="54" customFormat="1" x14ac:dyDescent="0.2"/>
    <row r="472" s="54" customFormat="1" x14ac:dyDescent="0.2"/>
    <row r="473" s="54" customFormat="1" x14ac:dyDescent="0.2"/>
    <row r="474" s="54" customFormat="1" x14ac:dyDescent="0.2"/>
    <row r="475" s="54" customFormat="1" x14ac:dyDescent="0.2"/>
    <row r="476" s="54" customFormat="1" x14ac:dyDescent="0.2"/>
    <row r="477" s="54" customFormat="1" x14ac:dyDescent="0.2"/>
    <row r="478" s="54" customFormat="1" x14ac:dyDescent="0.2"/>
    <row r="479" s="54" customFormat="1" x14ac:dyDescent="0.2"/>
    <row r="480" s="54" customFormat="1" x14ac:dyDescent="0.2"/>
    <row r="481" s="54" customFormat="1" x14ac:dyDescent="0.2"/>
    <row r="482" s="54" customFormat="1" x14ac:dyDescent="0.2"/>
    <row r="483" s="54" customFormat="1" x14ac:dyDescent="0.2"/>
    <row r="484" s="54" customFormat="1" x14ac:dyDescent="0.2"/>
    <row r="485" s="54" customFormat="1" x14ac:dyDescent="0.2"/>
    <row r="486" s="54" customFormat="1" x14ac:dyDescent="0.2"/>
    <row r="487" s="54" customFormat="1" x14ac:dyDescent="0.2"/>
    <row r="488" s="54" customFormat="1" x14ac:dyDescent="0.2"/>
    <row r="489" s="54" customFormat="1" x14ac:dyDescent="0.2"/>
    <row r="490" s="54" customFormat="1" x14ac:dyDescent="0.2"/>
    <row r="491" s="54" customFormat="1" x14ac:dyDescent="0.2"/>
    <row r="492" s="54" customFormat="1" x14ac:dyDescent="0.2"/>
    <row r="493" s="54" customFormat="1" x14ac:dyDescent="0.2"/>
    <row r="494" s="54" customFormat="1" x14ac:dyDescent="0.2"/>
    <row r="495" s="54" customFormat="1" x14ac:dyDescent="0.2"/>
    <row r="496" s="54" customFormat="1" x14ac:dyDescent="0.2"/>
    <row r="497" s="54" customFormat="1" x14ac:dyDescent="0.2"/>
    <row r="498" s="54" customFormat="1" x14ac:dyDescent="0.2"/>
    <row r="499" s="54" customFormat="1" x14ac:dyDescent="0.2"/>
    <row r="500" s="54" customFormat="1" x14ac:dyDescent="0.2"/>
    <row r="501" s="54" customFormat="1" x14ac:dyDescent="0.2"/>
    <row r="502" s="54" customFormat="1" x14ac:dyDescent="0.2"/>
    <row r="503" s="54" customFormat="1" x14ac:dyDescent="0.2"/>
    <row r="504" s="54" customFormat="1" x14ac:dyDescent="0.2"/>
    <row r="505" s="54" customFormat="1" x14ac:dyDescent="0.2"/>
    <row r="506" s="54" customFormat="1" x14ac:dyDescent="0.2"/>
    <row r="507" s="54" customFormat="1" x14ac:dyDescent="0.2"/>
    <row r="508" s="54" customFormat="1" x14ac:dyDescent="0.2"/>
    <row r="509" s="54" customFormat="1" x14ac:dyDescent="0.2"/>
    <row r="510" s="54" customFormat="1" x14ac:dyDescent="0.2"/>
    <row r="511" s="54" customFormat="1" x14ac:dyDescent="0.2"/>
    <row r="512" s="54" customFormat="1" x14ac:dyDescent="0.2"/>
    <row r="513" s="54" customFormat="1" x14ac:dyDescent="0.2"/>
    <row r="514" s="54" customFormat="1" x14ac:dyDescent="0.2"/>
    <row r="515" s="54" customFormat="1" x14ac:dyDescent="0.2"/>
    <row r="516" s="54" customFormat="1" x14ac:dyDescent="0.2"/>
    <row r="517" s="54" customFormat="1" x14ac:dyDescent="0.2"/>
    <row r="518" s="54" customFormat="1" x14ac:dyDescent="0.2"/>
    <row r="519" s="54" customFormat="1" x14ac:dyDescent="0.2"/>
    <row r="520" s="54" customFormat="1" x14ac:dyDescent="0.2"/>
    <row r="521" s="54" customFormat="1" x14ac:dyDescent="0.2"/>
    <row r="522" s="54" customFormat="1" x14ac:dyDescent="0.2"/>
    <row r="523" s="54" customFormat="1" x14ac:dyDescent="0.2"/>
    <row r="524" s="54" customFormat="1" x14ac:dyDescent="0.2"/>
    <row r="525" s="54" customFormat="1" x14ac:dyDescent="0.2"/>
    <row r="526" s="54" customFormat="1" x14ac:dyDescent="0.2"/>
    <row r="527" s="54" customFormat="1" x14ac:dyDescent="0.2"/>
    <row r="528" s="54" customFormat="1" x14ac:dyDescent="0.2"/>
    <row r="529" s="54" customFormat="1" x14ac:dyDescent="0.2"/>
    <row r="530" s="54" customFormat="1" x14ac:dyDescent="0.2"/>
    <row r="531" s="54" customFormat="1" x14ac:dyDescent="0.2"/>
    <row r="532" s="54" customFormat="1" x14ac:dyDescent="0.2"/>
    <row r="533" s="54" customFormat="1" x14ac:dyDescent="0.2"/>
    <row r="534" s="54" customFormat="1" x14ac:dyDescent="0.2"/>
    <row r="535" s="54" customFormat="1" x14ac:dyDescent="0.2"/>
    <row r="536" s="54" customFormat="1" x14ac:dyDescent="0.2"/>
    <row r="537" s="54" customFormat="1" x14ac:dyDescent="0.2"/>
    <row r="538" s="54" customFormat="1" x14ac:dyDescent="0.2"/>
    <row r="539" s="54" customFormat="1" x14ac:dyDescent="0.2"/>
    <row r="540" s="54" customFormat="1" x14ac:dyDescent="0.2"/>
    <row r="541" s="54" customFormat="1" x14ac:dyDescent="0.2"/>
    <row r="542" s="54" customFormat="1" x14ac:dyDescent="0.2"/>
    <row r="543" s="54" customFormat="1" x14ac:dyDescent="0.2"/>
    <row r="544" s="54" customFormat="1" x14ac:dyDescent="0.2"/>
    <row r="545" s="54" customFormat="1" x14ac:dyDescent="0.2"/>
    <row r="546" s="54" customFormat="1" x14ac:dyDescent="0.2"/>
    <row r="547" s="54" customFormat="1" x14ac:dyDescent="0.2"/>
    <row r="548" s="54" customFormat="1" x14ac:dyDescent="0.2"/>
    <row r="549" s="54" customFormat="1" x14ac:dyDescent="0.2"/>
    <row r="550" s="54" customFormat="1" x14ac:dyDescent="0.2"/>
    <row r="551" s="54" customFormat="1" x14ac:dyDescent="0.2"/>
    <row r="552" s="54" customFormat="1" x14ac:dyDescent="0.2"/>
    <row r="553" s="54" customFormat="1" x14ac:dyDescent="0.2"/>
    <row r="554" s="54" customFormat="1" x14ac:dyDescent="0.2"/>
    <row r="555" s="54" customFormat="1" x14ac:dyDescent="0.2"/>
    <row r="556" s="54" customFormat="1" x14ac:dyDescent="0.2"/>
    <row r="557" s="54" customFormat="1" x14ac:dyDescent="0.2"/>
    <row r="558" s="54" customFormat="1" x14ac:dyDescent="0.2"/>
    <row r="559" s="54" customFormat="1" x14ac:dyDescent="0.2"/>
    <row r="560" s="54" customFormat="1" x14ac:dyDescent="0.2"/>
    <row r="561" s="54" customFormat="1" x14ac:dyDescent="0.2"/>
    <row r="562" s="54" customFormat="1" x14ac:dyDescent="0.2"/>
    <row r="563" s="54" customFormat="1" x14ac:dyDescent="0.2"/>
    <row r="564" s="54" customFormat="1" x14ac:dyDescent="0.2"/>
    <row r="565" s="54" customFormat="1" x14ac:dyDescent="0.2"/>
    <row r="566" s="54" customFormat="1" x14ac:dyDescent="0.2"/>
    <row r="567" s="54" customFormat="1" x14ac:dyDescent="0.2"/>
    <row r="568" s="54" customFormat="1" x14ac:dyDescent="0.2"/>
    <row r="569" s="54" customFormat="1" x14ac:dyDescent="0.2"/>
    <row r="570" s="54" customFormat="1" x14ac:dyDescent="0.2"/>
    <row r="571" s="54" customFormat="1" x14ac:dyDescent="0.2"/>
    <row r="572" s="54" customFormat="1" x14ac:dyDescent="0.2"/>
    <row r="573" s="54" customFormat="1" x14ac:dyDescent="0.2"/>
    <row r="574" s="54" customFormat="1" x14ac:dyDescent="0.2"/>
    <row r="575" s="54" customFormat="1" x14ac:dyDescent="0.2"/>
    <row r="576" s="54" customFormat="1" x14ac:dyDescent="0.2"/>
    <row r="577" s="54" customFormat="1" x14ac:dyDescent="0.2"/>
    <row r="578" s="54" customFormat="1" x14ac:dyDescent="0.2"/>
    <row r="579" s="54" customFormat="1" x14ac:dyDescent="0.2"/>
    <row r="580" s="54" customFormat="1" x14ac:dyDescent="0.2"/>
    <row r="581" s="54" customFormat="1" x14ac:dyDescent="0.2"/>
    <row r="582" s="54" customFormat="1" x14ac:dyDescent="0.2"/>
    <row r="583" s="54" customFormat="1" x14ac:dyDescent="0.2"/>
    <row r="584" s="54" customFormat="1" x14ac:dyDescent="0.2"/>
    <row r="585" s="54" customFormat="1" x14ac:dyDescent="0.2"/>
    <row r="586" s="54" customFormat="1" x14ac:dyDescent="0.2"/>
    <row r="587" s="54" customFormat="1" x14ac:dyDescent="0.2"/>
    <row r="588" s="54" customFormat="1" x14ac:dyDescent="0.2"/>
    <row r="589" s="54" customFormat="1" x14ac:dyDescent="0.2"/>
    <row r="590" s="54" customFormat="1" x14ac:dyDescent="0.2"/>
    <row r="591" s="54" customFormat="1" x14ac:dyDescent="0.2"/>
    <row r="592" s="54" customFormat="1" x14ac:dyDescent="0.2"/>
    <row r="593" s="54" customFormat="1" x14ac:dyDescent="0.2"/>
    <row r="594" s="54" customFormat="1" x14ac:dyDescent="0.2"/>
    <row r="595" s="54" customFormat="1" x14ac:dyDescent="0.2"/>
    <row r="596" s="54" customFormat="1" x14ac:dyDescent="0.2"/>
    <row r="597" s="54" customFormat="1" x14ac:dyDescent="0.2"/>
    <row r="598" s="54" customFormat="1" x14ac:dyDescent="0.2"/>
    <row r="599" s="54" customFormat="1" x14ac:dyDescent="0.2"/>
    <row r="600" s="54" customFormat="1" x14ac:dyDescent="0.2"/>
    <row r="601" s="54" customFormat="1" x14ac:dyDescent="0.2"/>
    <row r="602" s="54" customFormat="1" x14ac:dyDescent="0.2"/>
    <row r="603" s="54" customFormat="1" x14ac:dyDescent="0.2"/>
    <row r="604" s="54" customFormat="1" x14ac:dyDescent="0.2"/>
    <row r="605" s="54" customFormat="1" x14ac:dyDescent="0.2"/>
    <row r="606" s="54" customFormat="1" x14ac:dyDescent="0.2"/>
    <row r="607" s="54" customFormat="1" x14ac:dyDescent="0.2"/>
    <row r="608" s="54" customFormat="1" x14ac:dyDescent="0.2"/>
    <row r="609" s="54" customFormat="1" x14ac:dyDescent="0.2"/>
    <row r="610" s="54" customFormat="1" x14ac:dyDescent="0.2"/>
    <row r="611" s="54" customFormat="1" x14ac:dyDescent="0.2"/>
    <row r="612" s="54" customFormat="1" x14ac:dyDescent="0.2"/>
    <row r="613" s="54" customFormat="1" x14ac:dyDescent="0.2"/>
    <row r="614" s="54" customFormat="1" x14ac:dyDescent="0.2"/>
    <row r="615" s="54" customFormat="1" x14ac:dyDescent="0.2"/>
    <row r="616" s="54" customFormat="1" x14ac:dyDescent="0.2"/>
    <row r="617" s="54" customFormat="1" x14ac:dyDescent="0.2"/>
    <row r="618" s="54" customFormat="1" x14ac:dyDescent="0.2"/>
    <row r="619" s="54" customFormat="1" x14ac:dyDescent="0.2"/>
    <row r="620" s="54" customFormat="1" x14ac:dyDescent="0.2"/>
    <row r="621" s="54" customFormat="1" x14ac:dyDescent="0.2"/>
    <row r="622" s="54" customFormat="1" x14ac:dyDescent="0.2"/>
    <row r="623" s="54" customFormat="1" x14ac:dyDescent="0.2"/>
    <row r="624" s="54" customFormat="1" x14ac:dyDescent="0.2"/>
    <row r="625" s="54" customFormat="1" x14ac:dyDescent="0.2"/>
    <row r="626" s="54" customFormat="1" x14ac:dyDescent="0.2"/>
    <row r="627" s="54" customFormat="1" x14ac:dyDescent="0.2"/>
    <row r="628" s="54" customFormat="1" x14ac:dyDescent="0.2"/>
    <row r="629" s="54" customFormat="1" x14ac:dyDescent="0.2"/>
    <row r="630" s="54" customFormat="1" x14ac:dyDescent="0.2"/>
    <row r="631" s="54" customFormat="1" x14ac:dyDescent="0.2"/>
    <row r="632" s="54" customFormat="1" x14ac:dyDescent="0.2"/>
    <row r="633" s="54" customFormat="1" x14ac:dyDescent="0.2"/>
    <row r="634" s="54" customFormat="1" x14ac:dyDescent="0.2"/>
    <row r="635" s="54" customFormat="1" x14ac:dyDescent="0.2"/>
    <row r="636" s="54" customFormat="1" x14ac:dyDescent="0.2"/>
    <row r="637" s="54" customFormat="1" x14ac:dyDescent="0.2"/>
    <row r="638" s="54" customFormat="1" x14ac:dyDescent="0.2"/>
    <row r="639" s="54" customFormat="1" x14ac:dyDescent="0.2"/>
    <row r="640" s="54" customFormat="1" x14ac:dyDescent="0.2"/>
    <row r="641" s="54" customFormat="1" x14ac:dyDescent="0.2"/>
    <row r="642" s="54" customFormat="1" x14ac:dyDescent="0.2"/>
    <row r="643" s="54" customFormat="1" x14ac:dyDescent="0.2"/>
    <row r="644" s="54" customFormat="1" x14ac:dyDescent="0.2"/>
    <row r="645" s="54" customFormat="1" x14ac:dyDescent="0.2"/>
    <row r="646" s="54" customFormat="1" x14ac:dyDescent="0.2"/>
    <row r="647" s="54" customFormat="1" x14ac:dyDescent="0.2"/>
    <row r="648" s="54" customFormat="1" x14ac:dyDescent="0.2"/>
    <row r="649" s="54" customFormat="1" x14ac:dyDescent="0.2"/>
    <row r="650" s="54" customFormat="1" x14ac:dyDescent="0.2"/>
    <row r="651" s="54" customFormat="1" x14ac:dyDescent="0.2"/>
    <row r="652" s="54" customFormat="1" x14ac:dyDescent="0.2"/>
    <row r="653" s="54" customFormat="1" x14ac:dyDescent="0.2"/>
    <row r="654" s="54" customFormat="1" x14ac:dyDescent="0.2"/>
    <row r="655" s="54" customFormat="1" x14ac:dyDescent="0.2"/>
    <row r="656" s="54" customFormat="1" x14ac:dyDescent="0.2"/>
    <row r="657" s="54" customFormat="1" x14ac:dyDescent="0.2"/>
    <row r="658" s="54" customFormat="1" x14ac:dyDescent="0.2"/>
    <row r="659" s="54" customFormat="1" x14ac:dyDescent="0.2"/>
    <row r="660" s="54" customFormat="1" x14ac:dyDescent="0.2"/>
    <row r="661" s="54" customFormat="1" x14ac:dyDescent="0.2"/>
    <row r="662" s="54" customFormat="1" x14ac:dyDescent="0.2"/>
    <row r="663" s="54" customFormat="1" x14ac:dyDescent="0.2"/>
    <row r="664" s="54" customFormat="1" x14ac:dyDescent="0.2"/>
    <row r="665" s="54" customFormat="1" x14ac:dyDescent="0.2"/>
    <row r="666" s="54" customFormat="1" x14ac:dyDescent="0.2"/>
    <row r="667" s="54" customFormat="1" x14ac:dyDescent="0.2"/>
    <row r="668" s="54" customFormat="1" x14ac:dyDescent="0.2"/>
    <row r="669" s="54" customFormat="1" x14ac:dyDescent="0.2"/>
    <row r="670" s="54" customFormat="1" x14ac:dyDescent="0.2"/>
    <row r="671" s="54" customFormat="1" x14ac:dyDescent="0.2"/>
    <row r="672" s="54" customFormat="1" x14ac:dyDescent="0.2"/>
    <row r="673" s="54" customFormat="1" x14ac:dyDescent="0.2"/>
    <row r="674" s="54" customFormat="1" x14ac:dyDescent="0.2"/>
    <row r="675" s="54" customFormat="1" x14ac:dyDescent="0.2"/>
    <row r="676" s="54" customFormat="1" x14ac:dyDescent="0.2"/>
    <row r="677" s="54" customFormat="1" x14ac:dyDescent="0.2"/>
    <row r="678" s="54" customFormat="1" x14ac:dyDescent="0.2"/>
    <row r="679" s="54" customFormat="1" x14ac:dyDescent="0.2"/>
    <row r="680" s="54" customFormat="1" x14ac:dyDescent="0.2"/>
    <row r="681" s="54" customFormat="1" x14ac:dyDescent="0.2"/>
    <row r="682" s="54" customFormat="1" x14ac:dyDescent="0.2"/>
    <row r="683" s="54" customFormat="1" x14ac:dyDescent="0.2"/>
    <row r="684" s="54" customFormat="1" x14ac:dyDescent="0.2"/>
    <row r="685" s="54" customFormat="1" x14ac:dyDescent="0.2"/>
    <row r="686" s="54" customFormat="1" x14ac:dyDescent="0.2"/>
    <row r="687" s="54" customFormat="1" x14ac:dyDescent="0.2"/>
    <row r="688" s="54" customFormat="1" x14ac:dyDescent="0.2"/>
    <row r="689" s="54" customFormat="1" x14ac:dyDescent="0.2"/>
    <row r="690" s="54" customFormat="1" x14ac:dyDescent="0.2"/>
    <row r="691" s="54" customFormat="1" x14ac:dyDescent="0.2"/>
    <row r="692" s="54" customFormat="1" x14ac:dyDescent="0.2"/>
    <row r="693" s="54" customFormat="1" x14ac:dyDescent="0.2"/>
    <row r="694" s="54" customFormat="1" x14ac:dyDescent="0.2"/>
    <row r="695" s="54" customFormat="1" x14ac:dyDescent="0.2"/>
    <row r="696" s="54" customFormat="1" x14ac:dyDescent="0.2"/>
    <row r="697" s="54" customFormat="1" x14ac:dyDescent="0.2"/>
    <row r="698" s="54" customFormat="1" x14ac:dyDescent="0.2"/>
    <row r="699" s="54" customFormat="1" x14ac:dyDescent="0.2"/>
    <row r="700" s="54" customFormat="1" x14ac:dyDescent="0.2"/>
    <row r="701" s="54" customFormat="1" x14ac:dyDescent="0.2"/>
    <row r="702" s="54" customFormat="1" x14ac:dyDescent="0.2"/>
    <row r="703" s="54" customFormat="1" x14ac:dyDescent="0.2"/>
    <row r="704" s="54" customFormat="1" x14ac:dyDescent="0.2"/>
    <row r="705" s="54" customFormat="1" x14ac:dyDescent="0.2"/>
    <row r="706" s="54" customFormat="1" x14ac:dyDescent="0.2"/>
    <row r="707" s="54" customFormat="1" x14ac:dyDescent="0.2"/>
    <row r="708" s="54" customFormat="1" x14ac:dyDescent="0.2"/>
    <row r="709" s="54" customFormat="1" x14ac:dyDescent="0.2"/>
    <row r="710" s="54" customFormat="1" x14ac:dyDescent="0.2"/>
    <row r="711" s="54" customFormat="1" x14ac:dyDescent="0.2"/>
    <row r="712" s="54" customFormat="1" x14ac:dyDescent="0.2"/>
    <row r="713" s="54" customFormat="1" x14ac:dyDescent="0.2"/>
    <row r="714" s="54" customFormat="1" x14ac:dyDescent="0.2"/>
    <row r="715" s="54" customFormat="1" x14ac:dyDescent="0.2"/>
    <row r="716" s="54" customFormat="1" x14ac:dyDescent="0.2"/>
    <row r="717" s="54" customFormat="1" x14ac:dyDescent="0.2"/>
    <row r="718" s="54" customFormat="1" x14ac:dyDescent="0.2"/>
    <row r="719" s="54" customFormat="1" x14ac:dyDescent="0.2"/>
    <row r="720" s="54" customFormat="1" x14ac:dyDescent="0.2"/>
    <row r="721" s="54" customFormat="1" x14ac:dyDescent="0.2"/>
    <row r="722" s="54" customFormat="1" x14ac:dyDescent="0.2"/>
    <row r="723" s="54" customFormat="1" x14ac:dyDescent="0.2"/>
    <row r="724" s="54" customFormat="1" x14ac:dyDescent="0.2"/>
    <row r="725" s="54" customFormat="1" x14ac:dyDescent="0.2"/>
    <row r="726" s="54" customFormat="1" x14ac:dyDescent="0.2"/>
    <row r="727" s="54" customFormat="1" x14ac:dyDescent="0.2"/>
    <row r="728" s="54" customFormat="1" x14ac:dyDescent="0.2"/>
    <row r="729" s="54" customFormat="1" x14ac:dyDescent="0.2"/>
    <row r="730" s="54" customFormat="1" x14ac:dyDescent="0.2"/>
    <row r="731" s="54" customFormat="1" x14ac:dyDescent="0.2"/>
    <row r="732" s="54" customFormat="1" x14ac:dyDescent="0.2"/>
    <row r="733" s="54" customFormat="1" x14ac:dyDescent="0.2"/>
    <row r="734" s="54" customFormat="1" x14ac:dyDescent="0.2"/>
    <row r="735" s="54" customFormat="1" x14ac:dyDescent="0.2"/>
    <row r="736" s="54" customFormat="1" x14ac:dyDescent="0.2"/>
    <row r="737" s="54" customFormat="1" x14ac:dyDescent="0.2"/>
    <row r="738" s="54" customFormat="1" x14ac:dyDescent="0.2"/>
    <row r="739" s="54" customFormat="1" x14ac:dyDescent="0.2"/>
    <row r="740" s="54" customFormat="1" x14ac:dyDescent="0.2"/>
    <row r="741" s="54" customFormat="1" x14ac:dyDescent="0.2"/>
    <row r="742" s="54" customFormat="1" x14ac:dyDescent="0.2"/>
    <row r="743" s="54" customFormat="1" x14ac:dyDescent="0.2"/>
    <row r="744" s="54" customFormat="1" x14ac:dyDescent="0.2"/>
    <row r="745" s="54" customFormat="1" x14ac:dyDescent="0.2"/>
    <row r="746" s="54" customFormat="1" x14ac:dyDescent="0.2"/>
    <row r="747" s="54" customFormat="1" x14ac:dyDescent="0.2"/>
    <row r="748" s="54" customFormat="1" x14ac:dyDescent="0.2"/>
    <row r="749" s="54" customFormat="1" x14ac:dyDescent="0.2"/>
    <row r="750" s="54" customFormat="1" x14ac:dyDescent="0.2"/>
    <row r="751" s="54" customFormat="1" x14ac:dyDescent="0.2"/>
    <row r="752" s="54" customFormat="1" x14ac:dyDescent="0.2"/>
    <row r="753" s="54" customFormat="1" x14ac:dyDescent="0.2"/>
    <row r="754" s="54" customFormat="1" x14ac:dyDescent="0.2"/>
    <row r="755" s="54" customFormat="1" x14ac:dyDescent="0.2"/>
    <row r="756" s="54" customFormat="1" x14ac:dyDescent="0.2"/>
    <row r="757" s="54" customFormat="1" x14ac:dyDescent="0.2"/>
    <row r="758" s="54" customFormat="1" x14ac:dyDescent="0.2"/>
    <row r="759" s="54" customFormat="1" x14ac:dyDescent="0.2"/>
    <row r="760" s="54" customFormat="1" x14ac:dyDescent="0.2"/>
    <row r="761" s="54" customFormat="1" x14ac:dyDescent="0.2"/>
    <row r="762" s="54" customFormat="1" x14ac:dyDescent="0.2"/>
    <row r="763" s="54" customFormat="1" x14ac:dyDescent="0.2"/>
    <row r="764" s="54" customFormat="1" x14ac:dyDescent="0.2"/>
    <row r="765" s="54" customFormat="1" x14ac:dyDescent="0.2"/>
    <row r="766" s="54" customFormat="1" x14ac:dyDescent="0.2"/>
    <row r="767" s="54" customFormat="1" x14ac:dyDescent="0.2"/>
    <row r="768" s="54" customFormat="1" x14ac:dyDescent="0.2"/>
    <row r="769" s="54" customFormat="1" x14ac:dyDescent="0.2"/>
    <row r="770" s="54" customFormat="1" x14ac:dyDescent="0.2"/>
    <row r="771" s="54" customFormat="1" x14ac:dyDescent="0.2"/>
    <row r="772" s="54" customFormat="1" x14ac:dyDescent="0.2"/>
    <row r="773" s="54" customFormat="1" x14ac:dyDescent="0.2"/>
    <row r="774" s="54" customFormat="1" x14ac:dyDescent="0.2"/>
    <row r="775" s="54" customFormat="1" x14ac:dyDescent="0.2"/>
    <row r="776" s="54" customFormat="1" x14ac:dyDescent="0.2"/>
    <row r="777" s="54" customFormat="1" x14ac:dyDescent="0.2"/>
    <row r="778" s="54" customFormat="1" x14ac:dyDescent="0.2"/>
    <row r="779" s="54" customFormat="1" x14ac:dyDescent="0.2"/>
    <row r="780" s="54" customFormat="1" x14ac:dyDescent="0.2"/>
    <row r="781" s="54" customFormat="1" x14ac:dyDescent="0.2"/>
    <row r="782" s="54" customFormat="1" x14ac:dyDescent="0.2"/>
    <row r="783" s="54" customFormat="1" x14ac:dyDescent="0.2"/>
    <row r="784" s="54" customFormat="1" x14ac:dyDescent="0.2"/>
    <row r="785" s="54" customFormat="1" x14ac:dyDescent="0.2"/>
    <row r="786" s="54" customFormat="1" x14ac:dyDescent="0.2"/>
    <row r="787" s="54" customFormat="1" x14ac:dyDescent="0.2"/>
    <row r="788" s="54" customFormat="1" x14ac:dyDescent="0.2"/>
    <row r="789" s="54" customFormat="1" x14ac:dyDescent="0.2"/>
    <row r="790" s="54" customFormat="1" x14ac:dyDescent="0.2"/>
    <row r="791" s="54" customFormat="1" x14ac:dyDescent="0.2"/>
    <row r="792" s="54" customFormat="1" x14ac:dyDescent="0.2"/>
    <row r="793" s="54" customFormat="1" x14ac:dyDescent="0.2"/>
    <row r="794" s="54" customFormat="1" x14ac:dyDescent="0.2"/>
    <row r="795" s="54" customFormat="1" x14ac:dyDescent="0.2"/>
    <row r="796" s="54" customFormat="1" x14ac:dyDescent="0.2"/>
    <row r="797" s="54" customFormat="1" x14ac:dyDescent="0.2"/>
    <row r="798" s="54" customFormat="1" x14ac:dyDescent="0.2"/>
    <row r="799" s="54" customFormat="1" x14ac:dyDescent="0.2"/>
    <row r="800" s="54" customFormat="1" x14ac:dyDescent="0.2"/>
    <row r="801" s="54" customFormat="1" x14ac:dyDescent="0.2"/>
    <row r="802" s="54" customFormat="1" x14ac:dyDescent="0.2"/>
    <row r="803" s="54" customFormat="1" x14ac:dyDescent="0.2"/>
    <row r="804" s="54" customFormat="1" x14ac:dyDescent="0.2"/>
    <row r="805" s="54" customFormat="1" x14ac:dyDescent="0.2"/>
    <row r="806" s="54" customFormat="1" x14ac:dyDescent="0.2"/>
    <row r="807" s="54" customFormat="1" x14ac:dyDescent="0.2"/>
    <row r="808" s="54" customFormat="1" x14ac:dyDescent="0.2"/>
    <row r="809" s="54" customFormat="1" x14ac:dyDescent="0.2"/>
    <row r="810" s="54" customFormat="1" x14ac:dyDescent="0.2"/>
    <row r="811" s="54" customFormat="1" x14ac:dyDescent="0.2"/>
    <row r="812" s="54" customFormat="1" x14ac:dyDescent="0.2"/>
    <row r="813" s="54" customFormat="1" x14ac:dyDescent="0.2"/>
    <row r="814" s="54" customFormat="1" x14ac:dyDescent="0.2"/>
    <row r="815" s="54" customFormat="1" x14ac:dyDescent="0.2"/>
    <row r="816" s="54" customFormat="1" x14ac:dyDescent="0.2"/>
    <row r="817" s="54" customFormat="1" x14ac:dyDescent="0.2"/>
    <row r="818" s="54" customFormat="1" x14ac:dyDescent="0.2"/>
    <row r="819" s="54" customFormat="1" x14ac:dyDescent="0.2"/>
    <row r="820" s="54" customFormat="1" x14ac:dyDescent="0.2"/>
    <row r="821" s="54" customFormat="1" x14ac:dyDescent="0.2"/>
    <row r="822" s="54" customFormat="1" x14ac:dyDescent="0.2"/>
    <row r="823" s="54" customFormat="1" x14ac:dyDescent="0.2"/>
    <row r="824" s="54" customFormat="1" x14ac:dyDescent="0.2"/>
    <row r="825" s="54" customFormat="1" x14ac:dyDescent="0.2"/>
    <row r="826" s="54" customFormat="1" x14ac:dyDescent="0.2"/>
    <row r="827" s="54" customFormat="1" x14ac:dyDescent="0.2"/>
    <row r="828" s="54" customFormat="1" x14ac:dyDescent="0.2"/>
    <row r="829" s="54" customFormat="1" x14ac:dyDescent="0.2"/>
    <row r="830" s="54" customFormat="1" x14ac:dyDescent="0.2"/>
    <row r="831" s="54" customFormat="1" x14ac:dyDescent="0.2"/>
    <row r="832" s="54" customFormat="1" x14ac:dyDescent="0.2"/>
    <row r="833" s="54" customFormat="1" x14ac:dyDescent="0.2"/>
    <row r="834" s="54" customFormat="1" x14ac:dyDescent="0.2"/>
    <row r="835" s="54" customFormat="1" x14ac:dyDescent="0.2"/>
    <row r="836" s="54" customFormat="1" x14ac:dyDescent="0.2"/>
    <row r="837" s="54" customFormat="1" x14ac:dyDescent="0.2"/>
    <row r="838" s="54" customFormat="1" x14ac:dyDescent="0.2"/>
    <row r="839" s="54" customFormat="1" x14ac:dyDescent="0.2"/>
    <row r="840" s="54" customFormat="1" x14ac:dyDescent="0.2"/>
    <row r="841" s="54" customFormat="1" x14ac:dyDescent="0.2"/>
    <row r="842" s="54" customFormat="1" x14ac:dyDescent="0.2"/>
    <row r="843" s="54" customFormat="1" x14ac:dyDescent="0.2"/>
    <row r="844" s="54" customFormat="1" x14ac:dyDescent="0.2"/>
    <row r="845" s="54" customFormat="1" x14ac:dyDescent="0.2"/>
    <row r="846" s="54" customFormat="1" x14ac:dyDescent="0.2"/>
    <row r="847" s="54" customFormat="1" x14ac:dyDescent="0.2"/>
    <row r="848" s="54" customFormat="1" x14ac:dyDescent="0.2"/>
    <row r="849" s="54" customFormat="1" x14ac:dyDescent="0.2"/>
    <row r="850" s="54" customFormat="1" x14ac:dyDescent="0.2"/>
    <row r="851" s="54" customFormat="1" x14ac:dyDescent="0.2"/>
    <row r="852" s="54" customFormat="1" x14ac:dyDescent="0.2"/>
    <row r="853" s="54" customFormat="1" x14ac:dyDescent="0.2"/>
    <row r="854" s="54" customFormat="1" x14ac:dyDescent="0.2"/>
    <row r="855" s="54" customFormat="1" x14ac:dyDescent="0.2"/>
    <row r="856" s="54" customFormat="1" x14ac:dyDescent="0.2"/>
    <row r="857" s="54" customFormat="1" x14ac:dyDescent="0.2"/>
    <row r="858" s="54" customFormat="1" x14ac:dyDescent="0.2"/>
    <row r="859" s="54" customFormat="1" x14ac:dyDescent="0.2"/>
    <row r="860" s="54" customFormat="1" x14ac:dyDescent="0.2"/>
    <row r="861" s="54" customFormat="1" x14ac:dyDescent="0.2"/>
    <row r="862" s="54" customFormat="1" x14ac:dyDescent="0.2"/>
    <row r="863" s="54" customFormat="1" x14ac:dyDescent="0.2"/>
    <row r="864" s="54" customFormat="1" x14ac:dyDescent="0.2"/>
    <row r="865" s="54" customFormat="1" x14ac:dyDescent="0.2"/>
    <row r="866" s="54" customFormat="1" x14ac:dyDescent="0.2"/>
    <row r="867" s="54" customFormat="1" x14ac:dyDescent="0.2"/>
    <row r="868" s="54" customFormat="1" x14ac:dyDescent="0.2"/>
    <row r="869" s="54" customFormat="1" x14ac:dyDescent="0.2"/>
    <row r="870" s="54" customFormat="1" x14ac:dyDescent="0.2"/>
    <row r="871" s="54" customFormat="1" x14ac:dyDescent="0.2"/>
    <row r="872" s="54" customFormat="1" x14ac:dyDescent="0.2"/>
    <row r="873" s="54" customFormat="1" x14ac:dyDescent="0.2"/>
    <row r="874" s="54" customFormat="1" x14ac:dyDescent="0.2"/>
    <row r="875" s="54" customFormat="1" x14ac:dyDescent="0.2"/>
    <row r="876" s="54" customFormat="1" x14ac:dyDescent="0.2"/>
    <row r="877" s="54" customFormat="1" x14ac:dyDescent="0.2"/>
    <row r="878" s="54" customFormat="1" x14ac:dyDescent="0.2"/>
    <row r="879" s="54" customFormat="1" x14ac:dyDescent="0.2"/>
    <row r="880" s="54" customFormat="1" x14ac:dyDescent="0.2"/>
    <row r="881" s="54" customFormat="1" x14ac:dyDescent="0.2"/>
    <row r="882" s="54" customFormat="1" x14ac:dyDescent="0.2"/>
    <row r="883" s="54" customFormat="1" x14ac:dyDescent="0.2"/>
    <row r="884" s="54" customFormat="1" x14ac:dyDescent="0.2"/>
    <row r="885" s="54" customFormat="1" x14ac:dyDescent="0.2"/>
    <row r="886" s="54" customFormat="1" x14ac:dyDescent="0.2"/>
    <row r="887" s="54" customFormat="1" x14ac:dyDescent="0.2"/>
    <row r="888" s="54" customFormat="1" x14ac:dyDescent="0.2"/>
    <row r="889" s="54" customFormat="1" x14ac:dyDescent="0.2"/>
    <row r="890" s="54" customFormat="1" x14ac:dyDescent="0.2"/>
    <row r="891" s="54" customFormat="1" x14ac:dyDescent="0.2"/>
    <row r="892" s="54" customFormat="1" x14ac:dyDescent="0.2"/>
    <row r="893" s="54" customFormat="1" x14ac:dyDescent="0.2"/>
    <row r="894" s="54" customFormat="1" x14ac:dyDescent="0.2"/>
    <row r="895" s="54" customFormat="1" x14ac:dyDescent="0.2"/>
    <row r="896" s="54" customFormat="1" x14ac:dyDescent="0.2"/>
    <row r="897" s="54" customFormat="1" x14ac:dyDescent="0.2"/>
    <row r="898" s="54" customFormat="1" x14ac:dyDescent="0.2"/>
    <row r="899" s="54" customFormat="1" x14ac:dyDescent="0.2"/>
    <row r="900" s="54" customFormat="1" x14ac:dyDescent="0.2"/>
    <row r="901" s="54" customFormat="1" x14ac:dyDescent="0.2"/>
    <row r="902" s="54" customFormat="1" x14ac:dyDescent="0.2"/>
    <row r="903" s="54" customFormat="1" x14ac:dyDescent="0.2"/>
    <row r="904" s="54" customFormat="1" x14ac:dyDescent="0.2"/>
    <row r="905" s="54" customFormat="1" x14ac:dyDescent="0.2"/>
    <row r="906" s="54" customFormat="1" x14ac:dyDescent="0.2"/>
    <row r="907" s="54" customFormat="1" x14ac:dyDescent="0.2"/>
    <row r="908" s="54" customFormat="1" x14ac:dyDescent="0.2"/>
    <row r="909" s="54" customFormat="1" x14ac:dyDescent="0.2"/>
    <row r="910" s="54" customFormat="1" x14ac:dyDescent="0.2"/>
    <row r="911" s="54" customFormat="1" x14ac:dyDescent="0.2"/>
    <row r="912" s="54" customFormat="1" x14ac:dyDescent="0.2"/>
    <row r="913" s="54" customFormat="1" x14ac:dyDescent="0.2"/>
    <row r="914" s="54" customFormat="1" x14ac:dyDescent="0.2"/>
    <row r="915" s="54" customFormat="1" x14ac:dyDescent="0.2"/>
    <row r="916" s="54" customFormat="1" x14ac:dyDescent="0.2"/>
    <row r="917" s="54" customFormat="1" x14ac:dyDescent="0.2"/>
    <row r="918" s="54" customFormat="1" x14ac:dyDescent="0.2"/>
    <row r="919" s="54" customFormat="1" x14ac:dyDescent="0.2"/>
    <row r="920" s="54" customFormat="1" x14ac:dyDescent="0.2"/>
    <row r="921" s="54" customFormat="1" x14ac:dyDescent="0.2"/>
    <row r="922" s="54" customFormat="1" x14ac:dyDescent="0.2"/>
    <row r="923" s="54" customFormat="1" x14ac:dyDescent="0.2"/>
    <row r="924" s="54" customFormat="1" x14ac:dyDescent="0.2"/>
    <row r="925" s="54" customFormat="1" x14ac:dyDescent="0.2"/>
    <row r="926" s="54" customFormat="1" x14ac:dyDescent="0.2"/>
    <row r="927" s="54" customFormat="1" x14ac:dyDescent="0.2"/>
    <row r="928" s="54" customFormat="1" x14ac:dyDescent="0.2"/>
    <row r="929" s="54" customFormat="1" x14ac:dyDescent="0.2"/>
    <row r="930" s="54" customFormat="1" x14ac:dyDescent="0.2"/>
    <row r="931" s="54" customFormat="1" x14ac:dyDescent="0.2"/>
    <row r="932" s="54" customFormat="1" x14ac:dyDescent="0.2"/>
    <row r="933" s="54" customFormat="1" x14ac:dyDescent="0.2"/>
    <row r="934" s="54" customFormat="1" x14ac:dyDescent="0.2"/>
    <row r="935" s="54" customFormat="1" x14ac:dyDescent="0.2"/>
    <row r="936" s="54" customFormat="1" x14ac:dyDescent="0.2"/>
    <row r="937" s="54" customFormat="1" x14ac:dyDescent="0.2"/>
    <row r="938" s="54" customFormat="1" x14ac:dyDescent="0.2"/>
    <row r="939" s="54" customFormat="1" x14ac:dyDescent="0.2"/>
    <row r="940" s="54" customFormat="1" x14ac:dyDescent="0.2"/>
    <row r="941" s="54" customFormat="1" x14ac:dyDescent="0.2"/>
    <row r="942" s="54" customFormat="1" x14ac:dyDescent="0.2"/>
    <row r="943" s="54" customFormat="1" x14ac:dyDescent="0.2"/>
    <row r="944" s="54" customFormat="1" x14ac:dyDescent="0.2"/>
    <row r="945" s="54" customFormat="1" x14ac:dyDescent="0.2"/>
    <row r="946" s="54" customFormat="1" x14ac:dyDescent="0.2"/>
    <row r="947" s="54" customFormat="1" x14ac:dyDescent="0.2"/>
    <row r="948" s="54" customFormat="1" x14ac:dyDescent="0.2"/>
    <row r="949" s="54" customFormat="1" x14ac:dyDescent="0.2"/>
    <row r="950" s="54" customFormat="1" x14ac:dyDescent="0.2"/>
    <row r="951" s="54" customFormat="1" x14ac:dyDescent="0.2"/>
    <row r="952" s="54" customFormat="1" x14ac:dyDescent="0.2"/>
    <row r="953" s="54" customFormat="1" x14ac:dyDescent="0.2"/>
    <row r="954" s="54" customFormat="1" x14ac:dyDescent="0.2"/>
    <row r="955" s="54" customFormat="1" x14ac:dyDescent="0.2"/>
    <row r="956" s="54" customFormat="1" x14ac:dyDescent="0.2"/>
    <row r="957" s="54" customFormat="1" x14ac:dyDescent="0.2"/>
    <row r="958" s="54" customFormat="1" x14ac:dyDescent="0.2"/>
    <row r="959" s="54" customFormat="1" x14ac:dyDescent="0.2"/>
    <row r="960" s="54" customFormat="1" x14ac:dyDescent="0.2"/>
    <row r="961" s="54" customFormat="1" x14ac:dyDescent="0.2"/>
    <row r="962" s="54" customFormat="1" x14ac:dyDescent="0.2"/>
    <row r="963" s="54" customFormat="1" x14ac:dyDescent="0.2"/>
    <row r="964" s="54" customFormat="1" x14ac:dyDescent="0.2"/>
    <row r="965" s="54" customFormat="1" x14ac:dyDescent="0.2"/>
    <row r="966" s="54" customFormat="1" x14ac:dyDescent="0.2"/>
    <row r="967" s="54" customFormat="1" x14ac:dyDescent="0.2"/>
    <row r="968" s="54" customFormat="1" x14ac:dyDescent="0.2"/>
    <row r="969" s="54" customFormat="1" x14ac:dyDescent="0.2"/>
    <row r="970" s="54" customFormat="1" x14ac:dyDescent="0.2"/>
    <row r="971" s="54" customFormat="1" x14ac:dyDescent="0.2"/>
    <row r="972" s="54" customFormat="1" x14ac:dyDescent="0.2"/>
    <row r="973" s="54" customFormat="1" x14ac:dyDescent="0.2"/>
    <row r="974" s="54" customFormat="1" x14ac:dyDescent="0.2"/>
    <row r="975" s="54" customFormat="1" x14ac:dyDescent="0.2"/>
    <row r="976" s="54" customFormat="1" x14ac:dyDescent="0.2"/>
    <row r="977" s="54" customFormat="1" x14ac:dyDescent="0.2"/>
    <row r="978" s="54" customFormat="1" x14ac:dyDescent="0.2"/>
    <row r="979" s="54" customFormat="1" x14ac:dyDescent="0.2"/>
    <row r="980" s="54" customFormat="1" x14ac:dyDescent="0.2"/>
    <row r="981" s="54" customFormat="1" x14ac:dyDescent="0.2"/>
    <row r="982" s="54" customFormat="1" x14ac:dyDescent="0.2"/>
    <row r="983" s="54" customFormat="1" x14ac:dyDescent="0.2"/>
    <row r="984" s="54" customFormat="1" x14ac:dyDescent="0.2"/>
    <row r="985" s="54" customFormat="1" x14ac:dyDescent="0.2"/>
    <row r="986" s="54" customFormat="1" x14ac:dyDescent="0.2"/>
    <row r="987" s="54" customFormat="1" x14ac:dyDescent="0.2"/>
    <row r="988" s="54" customFormat="1" x14ac:dyDescent="0.2"/>
    <row r="989" s="54" customFormat="1" x14ac:dyDescent="0.2"/>
    <row r="990" s="54" customFormat="1" x14ac:dyDescent="0.2"/>
    <row r="991" s="54" customFormat="1" x14ac:dyDescent="0.2"/>
    <row r="992" s="54" customFormat="1" x14ac:dyDescent="0.2"/>
    <row r="993" s="54" customFormat="1" x14ac:dyDescent="0.2"/>
    <row r="994" s="54" customFormat="1" x14ac:dyDescent="0.2"/>
    <row r="995" s="54" customFormat="1" x14ac:dyDescent="0.2"/>
    <row r="996" s="54" customFormat="1" x14ac:dyDescent="0.2"/>
    <row r="997" s="54" customFormat="1" x14ac:dyDescent="0.2"/>
    <row r="998" s="54" customFormat="1" x14ac:dyDescent="0.2"/>
    <row r="999" s="54" customFormat="1" x14ac:dyDescent="0.2"/>
    <row r="1000" s="54" customFormat="1" x14ac:dyDescent="0.2"/>
    <row r="1001" s="54" customFormat="1" x14ac:dyDescent="0.2"/>
    <row r="1002" s="54" customFormat="1" x14ac:dyDescent="0.2"/>
    <row r="1003" s="54" customFormat="1" x14ac:dyDescent="0.2"/>
    <row r="1004" s="54" customFormat="1" x14ac:dyDescent="0.2"/>
    <row r="1005" s="54" customFormat="1" x14ac:dyDescent="0.2"/>
    <row r="1006" s="54" customFormat="1" x14ac:dyDescent="0.2"/>
    <row r="1007" s="54" customFormat="1" x14ac:dyDescent="0.2"/>
    <row r="1008" s="54" customFormat="1" x14ac:dyDescent="0.2"/>
    <row r="1009" s="54" customFormat="1" x14ac:dyDescent="0.2"/>
    <row r="1010" s="54" customFormat="1" x14ac:dyDescent="0.2"/>
    <row r="1011" s="54" customFormat="1" x14ac:dyDescent="0.2"/>
    <row r="1012" s="54" customFormat="1" x14ac:dyDescent="0.2"/>
    <row r="1013" s="54" customFormat="1" x14ac:dyDescent="0.2"/>
    <row r="1014" s="54" customFormat="1" x14ac:dyDescent="0.2"/>
    <row r="1015" s="54" customFormat="1" x14ac:dyDescent="0.2"/>
    <row r="1016" s="54" customFormat="1" x14ac:dyDescent="0.2"/>
    <row r="1017" s="54" customFormat="1" x14ac:dyDescent="0.2"/>
    <row r="1018" s="54" customFormat="1" x14ac:dyDescent="0.2"/>
    <row r="1019" s="54" customFormat="1" x14ac:dyDescent="0.2"/>
    <row r="1020" s="54" customFormat="1" x14ac:dyDescent="0.2"/>
    <row r="1021" s="54" customFormat="1" x14ac:dyDescent="0.2"/>
    <row r="1022" s="54" customFormat="1" x14ac:dyDescent="0.2"/>
    <row r="1023" s="54" customFormat="1" x14ac:dyDescent="0.2"/>
    <row r="1024" s="54" customFormat="1" x14ac:dyDescent="0.2"/>
    <row r="1025" s="54" customFormat="1" x14ac:dyDescent="0.2"/>
    <row r="1026" s="54" customFormat="1" x14ac:dyDescent="0.2"/>
    <row r="1027" s="54" customFormat="1" x14ac:dyDescent="0.2"/>
    <row r="1028" s="54" customFormat="1" x14ac:dyDescent="0.2"/>
    <row r="1029" s="54" customFormat="1" x14ac:dyDescent="0.2"/>
    <row r="1030" s="54" customFormat="1" x14ac:dyDescent="0.2"/>
    <row r="1031" s="54" customFormat="1" x14ac:dyDescent="0.2"/>
    <row r="1032" s="54" customFormat="1" x14ac:dyDescent="0.2"/>
    <row r="1033" s="54" customFormat="1" x14ac:dyDescent="0.2"/>
    <row r="1034" s="54" customFormat="1" x14ac:dyDescent="0.2"/>
    <row r="1035" s="54" customFormat="1" x14ac:dyDescent="0.2"/>
    <row r="1036" s="54" customFormat="1" x14ac:dyDescent="0.2"/>
    <row r="1037" s="54" customFormat="1" x14ac:dyDescent="0.2"/>
    <row r="1038" s="54" customFormat="1" x14ac:dyDescent="0.2"/>
    <row r="1039" s="54" customFormat="1" x14ac:dyDescent="0.2"/>
    <row r="1040" s="54" customFormat="1" x14ac:dyDescent="0.2"/>
    <row r="1041" s="54" customFormat="1" x14ac:dyDescent="0.2"/>
    <row r="1042" s="54" customFormat="1" x14ac:dyDescent="0.2"/>
    <row r="1043" s="54" customFormat="1" x14ac:dyDescent="0.2"/>
    <row r="1044" s="54" customFormat="1" x14ac:dyDescent="0.2"/>
    <row r="1045" s="54" customFormat="1" x14ac:dyDescent="0.2"/>
    <row r="1046" s="54" customFormat="1" x14ac:dyDescent="0.2"/>
    <row r="1047" s="54" customFormat="1" x14ac:dyDescent="0.2"/>
    <row r="1048" s="54" customFormat="1" x14ac:dyDescent="0.2"/>
    <row r="1049" s="54" customFormat="1" x14ac:dyDescent="0.2"/>
    <row r="1050" s="54" customFormat="1" x14ac:dyDescent="0.2"/>
    <row r="1051" s="54" customFormat="1" x14ac:dyDescent="0.2"/>
    <row r="1052" s="54" customFormat="1" x14ac:dyDescent="0.2"/>
    <row r="1053" s="54" customFormat="1" x14ac:dyDescent="0.2"/>
    <row r="1054" s="54" customFormat="1" x14ac:dyDescent="0.2"/>
    <row r="1055" s="54" customFormat="1" x14ac:dyDescent="0.2"/>
    <row r="1056" s="54" customFormat="1" x14ac:dyDescent="0.2"/>
    <row r="1057" s="54" customFormat="1" x14ac:dyDescent="0.2"/>
    <row r="1058" s="54" customFormat="1" x14ac:dyDescent="0.2"/>
    <row r="1059" s="54" customFormat="1" x14ac:dyDescent="0.2"/>
    <row r="1060" s="54" customFormat="1" x14ac:dyDescent="0.2"/>
    <row r="1061" s="54" customFormat="1" x14ac:dyDescent="0.2"/>
    <row r="1062" s="54" customFormat="1" x14ac:dyDescent="0.2"/>
    <row r="1063" s="54" customFormat="1" x14ac:dyDescent="0.2"/>
    <row r="1064" s="54" customFormat="1" x14ac:dyDescent="0.2"/>
    <row r="1065" s="54" customFormat="1" x14ac:dyDescent="0.2"/>
    <row r="1066" s="54" customFormat="1" x14ac:dyDescent="0.2"/>
    <row r="1067" s="54" customFormat="1" x14ac:dyDescent="0.2"/>
    <row r="1068" s="54" customFormat="1" x14ac:dyDescent="0.2"/>
    <row r="1069" s="54" customFormat="1" x14ac:dyDescent="0.2"/>
    <row r="1070" s="54" customFormat="1" x14ac:dyDescent="0.2"/>
    <row r="1071" s="54" customFormat="1" x14ac:dyDescent="0.2"/>
    <row r="1072" s="54" customFormat="1" x14ac:dyDescent="0.2"/>
    <row r="1073" s="54" customFormat="1" x14ac:dyDescent="0.2"/>
    <row r="1074" s="54" customFormat="1" x14ac:dyDescent="0.2"/>
    <row r="1075" s="54" customFormat="1" x14ac:dyDescent="0.2"/>
    <row r="1076" s="54" customFormat="1" x14ac:dyDescent="0.2"/>
    <row r="1077" s="54" customFormat="1" x14ac:dyDescent="0.2"/>
    <row r="1078" s="54" customFormat="1" x14ac:dyDescent="0.2"/>
    <row r="1079" s="54" customFormat="1" x14ac:dyDescent="0.2"/>
    <row r="1080" s="54" customFormat="1" x14ac:dyDescent="0.2"/>
    <row r="1081" s="54" customFormat="1" x14ac:dyDescent="0.2"/>
    <row r="1082" s="54" customFormat="1" x14ac:dyDescent="0.2"/>
    <row r="1083" s="54" customFormat="1" x14ac:dyDescent="0.2"/>
    <row r="1084" s="54" customFormat="1" x14ac:dyDescent="0.2"/>
    <row r="1085" s="54" customFormat="1" x14ac:dyDescent="0.2"/>
    <row r="1086" s="54" customFormat="1" x14ac:dyDescent="0.2"/>
    <row r="1087" s="54" customFormat="1" x14ac:dyDescent="0.2"/>
    <row r="1088" s="54" customFormat="1" x14ac:dyDescent="0.2"/>
    <row r="1089" s="54" customFormat="1" x14ac:dyDescent="0.2"/>
    <row r="1090" s="54" customFormat="1" x14ac:dyDescent="0.2"/>
    <row r="1091" s="54" customFormat="1" x14ac:dyDescent="0.2"/>
    <row r="1092" s="54" customFormat="1" x14ac:dyDescent="0.2"/>
    <row r="1093" s="54" customFormat="1" x14ac:dyDescent="0.2"/>
    <row r="1094" s="54" customFormat="1" x14ac:dyDescent="0.2"/>
    <row r="1095" s="54" customFormat="1" x14ac:dyDescent="0.2"/>
    <row r="1096" s="54" customFormat="1" x14ac:dyDescent="0.2"/>
    <row r="1097" s="54" customFormat="1" x14ac:dyDescent="0.2"/>
    <row r="1098" s="54" customFormat="1" x14ac:dyDescent="0.2"/>
    <row r="1099" s="54" customFormat="1" x14ac:dyDescent="0.2"/>
    <row r="1100" s="54" customFormat="1" x14ac:dyDescent="0.2"/>
    <row r="1101" s="54" customFormat="1" x14ac:dyDescent="0.2"/>
    <row r="1102" s="54" customFormat="1" x14ac:dyDescent="0.2"/>
    <row r="1103" s="54" customFormat="1" x14ac:dyDescent="0.2"/>
    <row r="1104" s="54" customFormat="1" x14ac:dyDescent="0.2"/>
    <row r="1105" s="54" customFormat="1" x14ac:dyDescent="0.2"/>
    <row r="1106" s="54" customFormat="1" x14ac:dyDescent="0.2"/>
    <row r="1107" s="54" customFormat="1" x14ac:dyDescent="0.2"/>
    <row r="1108" s="54" customFormat="1" x14ac:dyDescent="0.2"/>
    <row r="1109" s="54" customFormat="1" x14ac:dyDescent="0.2"/>
    <row r="1110" s="54" customFormat="1" x14ac:dyDescent="0.2"/>
    <row r="1111" s="54" customFormat="1" x14ac:dyDescent="0.2"/>
    <row r="1112" s="54" customFormat="1" x14ac:dyDescent="0.2"/>
    <row r="1113" s="54" customFormat="1" x14ac:dyDescent="0.2"/>
    <row r="1114" s="54" customFormat="1" x14ac:dyDescent="0.2"/>
    <row r="1115" s="54" customFormat="1" x14ac:dyDescent="0.2"/>
    <row r="1116" s="54" customFormat="1" x14ac:dyDescent="0.2"/>
    <row r="1117" s="54" customFormat="1" x14ac:dyDescent="0.2"/>
    <row r="1118" s="54" customFormat="1" x14ac:dyDescent="0.2"/>
    <row r="1119" s="54" customFormat="1" x14ac:dyDescent="0.2"/>
    <row r="1120" s="54" customFormat="1" x14ac:dyDescent="0.2"/>
    <row r="1121" s="54" customFormat="1" x14ac:dyDescent="0.2"/>
    <row r="1122" s="54" customFormat="1" x14ac:dyDescent="0.2"/>
    <row r="1123" s="54" customFormat="1" x14ac:dyDescent="0.2"/>
    <row r="1124" s="54" customFormat="1" x14ac:dyDescent="0.2"/>
    <row r="1125" s="54" customFormat="1" x14ac:dyDescent="0.2"/>
    <row r="1126" s="54" customFormat="1" x14ac:dyDescent="0.2"/>
    <row r="1127" s="54" customFormat="1" x14ac:dyDescent="0.2"/>
    <row r="1128" s="54" customFormat="1" x14ac:dyDescent="0.2"/>
    <row r="1129" s="54" customFormat="1" x14ac:dyDescent="0.2"/>
    <row r="1130" s="54" customFormat="1" x14ac:dyDescent="0.2"/>
    <row r="1131" s="54" customFormat="1" x14ac:dyDescent="0.2"/>
    <row r="1132" s="54" customFormat="1" x14ac:dyDescent="0.2"/>
    <row r="1133" s="54" customFormat="1" x14ac:dyDescent="0.2"/>
    <row r="1134" s="54" customFormat="1" x14ac:dyDescent="0.2"/>
    <row r="1135" s="54" customFormat="1" x14ac:dyDescent="0.2"/>
    <row r="1136" s="54" customFormat="1" x14ac:dyDescent="0.2"/>
    <row r="1137" s="54" customFormat="1" x14ac:dyDescent="0.2"/>
    <row r="1138" s="54" customFormat="1" x14ac:dyDescent="0.2"/>
    <row r="1139" s="54" customFormat="1" x14ac:dyDescent="0.2"/>
    <row r="1140" s="54" customFormat="1" x14ac:dyDescent="0.2"/>
    <row r="1141" s="54" customFormat="1" x14ac:dyDescent="0.2"/>
    <row r="1142" s="54" customFormat="1" x14ac:dyDescent="0.2"/>
    <row r="1143" s="54" customFormat="1" x14ac:dyDescent="0.2"/>
    <row r="1144" s="54" customFormat="1" x14ac:dyDescent="0.2"/>
    <row r="1145" s="54" customFormat="1" x14ac:dyDescent="0.2"/>
    <row r="1146" s="54" customFormat="1" x14ac:dyDescent="0.2"/>
    <row r="1147" s="54" customFormat="1" x14ac:dyDescent="0.2"/>
    <row r="1148" s="54" customFormat="1" x14ac:dyDescent="0.2"/>
    <row r="1149" s="54" customFormat="1" x14ac:dyDescent="0.2"/>
    <row r="1150" s="54" customFormat="1" x14ac:dyDescent="0.2"/>
    <row r="1151" s="54" customFormat="1" x14ac:dyDescent="0.2"/>
    <row r="1152" s="54" customFormat="1" x14ac:dyDescent="0.2"/>
    <row r="1153" s="54" customFormat="1" x14ac:dyDescent="0.2"/>
    <row r="1154" s="54" customFormat="1" x14ac:dyDescent="0.2"/>
    <row r="1155" s="54" customFormat="1" x14ac:dyDescent="0.2"/>
    <row r="1156" s="54" customFormat="1" x14ac:dyDescent="0.2"/>
    <row r="1157" s="54" customFormat="1" x14ac:dyDescent="0.2"/>
    <row r="1158" s="54" customFormat="1" x14ac:dyDescent="0.2"/>
    <row r="1159" s="54" customFormat="1" x14ac:dyDescent="0.2"/>
    <row r="1160" s="54" customFormat="1" x14ac:dyDescent="0.2"/>
    <row r="1161" s="54" customFormat="1" x14ac:dyDescent="0.2"/>
    <row r="1162" s="54" customFormat="1" x14ac:dyDescent="0.2"/>
    <row r="1163" s="54" customFormat="1" x14ac:dyDescent="0.2"/>
    <row r="1164" s="54" customFormat="1" x14ac:dyDescent="0.2"/>
    <row r="1165" s="54" customFormat="1" x14ac:dyDescent="0.2"/>
    <row r="1166" s="54" customFormat="1" x14ac:dyDescent="0.2"/>
    <row r="1167" s="54" customFormat="1" x14ac:dyDescent="0.2"/>
    <row r="1168" s="54" customFormat="1" x14ac:dyDescent="0.2"/>
    <row r="1169" s="54" customFormat="1" x14ac:dyDescent="0.2"/>
    <row r="1170" s="54" customFormat="1" x14ac:dyDescent="0.2"/>
    <row r="1171" s="54" customFormat="1" x14ac:dyDescent="0.2"/>
    <row r="1172" s="54" customFormat="1" x14ac:dyDescent="0.2"/>
    <row r="1173" s="54" customFormat="1" x14ac:dyDescent="0.2"/>
    <row r="1174" s="54" customFormat="1" x14ac:dyDescent="0.2"/>
    <row r="1175" s="54" customFormat="1" x14ac:dyDescent="0.2"/>
    <row r="1176" s="54" customFormat="1" x14ac:dyDescent="0.2"/>
    <row r="1177" s="54" customFormat="1" x14ac:dyDescent="0.2"/>
    <row r="1178" s="54" customFormat="1" x14ac:dyDescent="0.2"/>
    <row r="1179" s="54" customFormat="1" x14ac:dyDescent="0.2"/>
    <row r="1180" s="54" customFormat="1" x14ac:dyDescent="0.2"/>
    <row r="1181" s="54" customFormat="1" x14ac:dyDescent="0.2"/>
    <row r="1182" s="54" customFormat="1" x14ac:dyDescent="0.2"/>
    <row r="1183" s="54" customFormat="1" x14ac:dyDescent="0.2"/>
    <row r="1184" s="54" customFormat="1" x14ac:dyDescent="0.2"/>
    <row r="1185" s="54" customFormat="1" x14ac:dyDescent="0.2"/>
    <row r="1186" s="54" customFormat="1" x14ac:dyDescent="0.2"/>
    <row r="1187" s="54" customFormat="1" x14ac:dyDescent="0.2"/>
    <row r="1188" s="54" customFormat="1" x14ac:dyDescent="0.2"/>
    <row r="1189" s="54" customFormat="1" x14ac:dyDescent="0.2"/>
    <row r="1190" s="54" customFormat="1" x14ac:dyDescent="0.2"/>
    <row r="1191" s="54" customFormat="1" x14ac:dyDescent="0.2"/>
    <row r="1192" s="54" customFormat="1" x14ac:dyDescent="0.2"/>
    <row r="1193" s="54" customFormat="1" x14ac:dyDescent="0.2"/>
    <row r="1194" s="54" customFormat="1" x14ac:dyDescent="0.2"/>
    <row r="1195" s="54" customFormat="1" x14ac:dyDescent="0.2"/>
    <row r="1196" s="54" customFormat="1" x14ac:dyDescent="0.2"/>
    <row r="1197" s="54" customFormat="1" x14ac:dyDescent="0.2"/>
    <row r="1198" s="54" customFormat="1" x14ac:dyDescent="0.2"/>
    <row r="1199" s="54" customFormat="1" x14ac:dyDescent="0.2"/>
    <row r="1200" s="54" customFormat="1" x14ac:dyDescent="0.2"/>
    <row r="1201" s="54" customFormat="1" x14ac:dyDescent="0.2"/>
    <row r="1202" s="54" customFormat="1" x14ac:dyDescent="0.2"/>
    <row r="1203" s="54" customFormat="1" x14ac:dyDescent="0.2"/>
    <row r="1204" s="54" customFormat="1" x14ac:dyDescent="0.2"/>
    <row r="1205" s="54" customFormat="1" x14ac:dyDescent="0.2"/>
    <row r="1206" s="54" customFormat="1" x14ac:dyDescent="0.2"/>
    <row r="1207" s="54" customFormat="1" x14ac:dyDescent="0.2"/>
    <row r="1208" s="54" customFormat="1" x14ac:dyDescent="0.2"/>
    <row r="1209" s="54" customFormat="1" x14ac:dyDescent="0.2"/>
    <row r="1210" s="54" customFormat="1" x14ac:dyDescent="0.2"/>
    <row r="1211" s="54" customFormat="1" x14ac:dyDescent="0.2"/>
    <row r="1212" s="54" customFormat="1" x14ac:dyDescent="0.2"/>
    <row r="1213" s="54" customFormat="1" x14ac:dyDescent="0.2"/>
    <row r="1214" s="54" customFormat="1" x14ac:dyDescent="0.2"/>
    <row r="1215" s="54" customFormat="1" x14ac:dyDescent="0.2"/>
    <row r="1216" s="54" customFormat="1" x14ac:dyDescent="0.2"/>
    <row r="1217" s="54" customFormat="1" x14ac:dyDescent="0.2"/>
    <row r="1218" s="54" customFormat="1" x14ac:dyDescent="0.2"/>
    <row r="1219" s="54" customFormat="1" x14ac:dyDescent="0.2"/>
    <row r="1220" s="54" customFormat="1" x14ac:dyDescent="0.2"/>
    <row r="1221" s="54" customFormat="1" x14ac:dyDescent="0.2"/>
    <row r="1222" s="54" customFormat="1" x14ac:dyDescent="0.2"/>
    <row r="1223" s="54" customFormat="1" x14ac:dyDescent="0.2"/>
    <row r="1224" s="54" customFormat="1" x14ac:dyDescent="0.2"/>
    <row r="1225" s="54" customFormat="1" x14ac:dyDescent="0.2"/>
    <row r="1226" s="54" customFormat="1" x14ac:dyDescent="0.2"/>
    <row r="1227" s="54" customFormat="1" x14ac:dyDescent="0.2"/>
    <row r="1228" s="54" customFormat="1" x14ac:dyDescent="0.2"/>
    <row r="1229" s="54" customFormat="1" x14ac:dyDescent="0.2"/>
    <row r="1230" s="54" customFormat="1" x14ac:dyDescent="0.2"/>
    <row r="1231" s="54" customFormat="1" x14ac:dyDescent="0.2"/>
    <row r="1232" s="54" customFormat="1" x14ac:dyDescent="0.2"/>
    <row r="1233" s="54" customFormat="1" x14ac:dyDescent="0.2"/>
    <row r="1234" s="54" customFormat="1" x14ac:dyDescent="0.2"/>
    <row r="1235" s="54" customFormat="1" x14ac:dyDescent="0.2"/>
    <row r="1236" s="54" customFormat="1" x14ac:dyDescent="0.2"/>
    <row r="1237" s="54" customFormat="1" x14ac:dyDescent="0.2"/>
    <row r="1238" s="54" customFormat="1" x14ac:dyDescent="0.2"/>
    <row r="1239" s="54" customFormat="1" x14ac:dyDescent="0.2"/>
    <row r="1240" s="54" customFormat="1" x14ac:dyDescent="0.2"/>
    <row r="1241" s="54" customFormat="1" x14ac:dyDescent="0.2"/>
    <row r="1242" s="54" customFormat="1" x14ac:dyDescent="0.2"/>
    <row r="1243" s="54" customFormat="1" x14ac:dyDescent="0.2"/>
    <row r="1244" s="54" customFormat="1" x14ac:dyDescent="0.2"/>
    <row r="1245" s="54" customFormat="1" x14ac:dyDescent="0.2"/>
    <row r="1246" s="54" customFormat="1" x14ac:dyDescent="0.2"/>
    <row r="1247" s="54" customFormat="1" x14ac:dyDescent="0.2"/>
    <row r="1248" s="54" customFormat="1" x14ac:dyDescent="0.2"/>
    <row r="1249" s="54" customFormat="1" x14ac:dyDescent="0.2"/>
    <row r="1250" s="54" customFormat="1" x14ac:dyDescent="0.2"/>
    <row r="1251" s="54" customFormat="1" x14ac:dyDescent="0.2"/>
    <row r="1252" s="54" customFormat="1" x14ac:dyDescent="0.2"/>
    <row r="1253" s="54" customFormat="1" x14ac:dyDescent="0.2"/>
    <row r="1254" s="54" customFormat="1" x14ac:dyDescent="0.2"/>
    <row r="1255" s="54" customFormat="1" x14ac:dyDescent="0.2"/>
    <row r="1256" s="54" customFormat="1" x14ac:dyDescent="0.2"/>
    <row r="1257" s="54" customFormat="1" x14ac:dyDescent="0.2"/>
    <row r="1258" s="54" customFormat="1" x14ac:dyDescent="0.2"/>
    <row r="1259" s="54" customFormat="1" x14ac:dyDescent="0.2"/>
    <row r="1260" s="54" customFormat="1" x14ac:dyDescent="0.2"/>
    <row r="1261" s="54" customFormat="1" x14ac:dyDescent="0.2"/>
    <row r="1262" s="54" customFormat="1" x14ac:dyDescent="0.2"/>
    <row r="1263" s="54" customFormat="1" x14ac:dyDescent="0.2"/>
    <row r="1264" s="54" customFormat="1" x14ac:dyDescent="0.2"/>
    <row r="1265" s="54" customFormat="1" x14ac:dyDescent="0.2"/>
    <row r="1266" s="54" customFormat="1" x14ac:dyDescent="0.2"/>
    <row r="1267" s="54" customFormat="1" x14ac:dyDescent="0.2"/>
    <row r="1268" s="54" customFormat="1" x14ac:dyDescent="0.2"/>
    <row r="1269" s="54" customFormat="1" x14ac:dyDescent="0.2"/>
    <row r="1270" s="54" customFormat="1" x14ac:dyDescent="0.2"/>
    <row r="1271" s="54" customFormat="1" x14ac:dyDescent="0.2"/>
    <row r="1272" s="54" customFormat="1" x14ac:dyDescent="0.2"/>
    <row r="1273" s="54" customFormat="1" x14ac:dyDescent="0.2"/>
    <row r="1274" s="54" customFormat="1" x14ac:dyDescent="0.2"/>
    <row r="1275" s="54" customFormat="1" x14ac:dyDescent="0.2"/>
    <row r="1276" s="54" customFormat="1" x14ac:dyDescent="0.2"/>
    <row r="1277" s="54" customFormat="1" x14ac:dyDescent="0.2"/>
    <row r="1278" s="54" customFormat="1" x14ac:dyDescent="0.2"/>
    <row r="1279" s="54" customFormat="1" x14ac:dyDescent="0.2"/>
    <row r="1280" s="54" customFormat="1" x14ac:dyDescent="0.2"/>
    <row r="1281" spans="1:3" s="54" customFormat="1" x14ac:dyDescent="0.2"/>
    <row r="1282" spans="1:3" s="54" customFormat="1" x14ac:dyDescent="0.2"/>
    <row r="1283" spans="1:3" s="54" customFormat="1" x14ac:dyDescent="0.2"/>
    <row r="1284" spans="1:3" s="54" customFormat="1" x14ac:dyDescent="0.2"/>
    <row r="1285" spans="1:3" s="54" customFormat="1" x14ac:dyDescent="0.2"/>
    <row r="1286" spans="1:3" s="54" customFormat="1" x14ac:dyDescent="0.2"/>
    <row r="1287" spans="1:3" s="54" customFormat="1" x14ac:dyDescent="0.2"/>
    <row r="1288" spans="1:3" s="54" customFormat="1" x14ac:dyDescent="0.2"/>
    <row r="1289" spans="1:3" s="54" customFormat="1" x14ac:dyDescent="0.2"/>
    <row r="1290" spans="1:3" s="54" customFormat="1" x14ac:dyDescent="0.2"/>
    <row r="1291" spans="1:3" s="54" customFormat="1" x14ac:dyDescent="0.2"/>
    <row r="1292" spans="1:3" s="54" customFormat="1" x14ac:dyDescent="0.2"/>
    <row r="1293" spans="1:3" s="54" customFormat="1" x14ac:dyDescent="0.2"/>
    <row r="1294" spans="1:3" s="54" customFormat="1" x14ac:dyDescent="0.2"/>
    <row r="1295" spans="1:3" x14ac:dyDescent="0.2">
      <c r="A1295" s="54"/>
      <c r="B1295" s="54"/>
      <c r="C1295" s="54"/>
    </row>
    <row r="1296" spans="1:3" x14ac:dyDescent="0.2">
      <c r="A1296" s="54"/>
      <c r="B1296" s="54"/>
      <c r="C1296" s="54"/>
    </row>
    <row r="1297" spans="1:3" x14ac:dyDescent="0.2">
      <c r="A1297" s="54"/>
      <c r="B1297" s="54"/>
      <c r="C1297" s="54"/>
    </row>
    <row r="1298" spans="1:3" x14ac:dyDescent="0.2">
      <c r="A1298" s="54"/>
      <c r="B1298" s="54"/>
      <c r="C1298" s="54"/>
    </row>
    <row r="1299" spans="1:3" x14ac:dyDescent="0.2">
      <c r="A1299" s="54"/>
      <c r="B1299" s="54"/>
      <c r="C1299" s="54"/>
    </row>
    <row r="1300" spans="1:3" x14ac:dyDescent="0.2">
      <c r="A1300" s="54"/>
      <c r="B1300" s="54"/>
      <c r="C1300" s="54"/>
    </row>
    <row r="1301" spans="1:3" x14ac:dyDescent="0.2">
      <c r="A1301" s="54"/>
      <c r="B1301" s="54"/>
      <c r="C1301" s="54"/>
    </row>
    <row r="1302" spans="1:3" x14ac:dyDescent="0.2">
      <c r="A1302" s="54"/>
      <c r="B1302" s="54"/>
      <c r="C1302" s="54"/>
    </row>
    <row r="1303" spans="1:3" x14ac:dyDescent="0.2">
      <c r="A1303" s="54"/>
      <c r="B1303" s="54"/>
      <c r="C1303" s="54"/>
    </row>
    <row r="1304" spans="1:3" x14ac:dyDescent="0.2">
      <c r="A1304" s="54"/>
      <c r="B1304" s="54"/>
      <c r="C1304" s="54"/>
    </row>
    <row r="1305" spans="1:3" x14ac:dyDescent="0.2">
      <c r="A1305" s="54"/>
      <c r="B1305" s="54"/>
      <c r="C1305" s="54"/>
    </row>
    <row r="1306" spans="1:3" x14ac:dyDescent="0.2">
      <c r="A1306" s="54"/>
      <c r="B1306" s="54"/>
      <c r="C1306" s="54"/>
    </row>
    <row r="1307" spans="1:3" x14ac:dyDescent="0.2">
      <c r="A1307" s="54"/>
      <c r="B1307" s="54"/>
      <c r="C1307" s="54"/>
    </row>
    <row r="1308" spans="1:3" x14ac:dyDescent="0.2">
      <c r="A1308" s="54"/>
      <c r="B1308" s="54"/>
      <c r="C1308" s="54"/>
    </row>
    <row r="1309" spans="1:3" x14ac:dyDescent="0.2">
      <c r="A1309" s="54"/>
      <c r="B1309" s="54"/>
      <c r="C1309" s="54"/>
    </row>
    <row r="1310" spans="1:3" x14ac:dyDescent="0.2">
      <c r="A1310" s="54"/>
      <c r="B1310" s="54"/>
      <c r="C1310" s="54"/>
    </row>
    <row r="1311" spans="1:3" x14ac:dyDescent="0.2">
      <c r="A1311" s="54"/>
      <c r="B1311" s="54"/>
      <c r="C1311" s="54"/>
    </row>
    <row r="1312" spans="1:3" x14ac:dyDescent="0.2">
      <c r="A1312" s="54"/>
      <c r="B1312" s="54"/>
      <c r="C1312" s="54"/>
    </row>
    <row r="1313" spans="1:3" x14ac:dyDescent="0.2">
      <c r="A1313" s="54"/>
      <c r="B1313" s="54"/>
      <c r="C1313" s="54"/>
    </row>
    <row r="1314" spans="1:3" x14ac:dyDescent="0.2">
      <c r="A1314" s="54"/>
      <c r="B1314" s="54"/>
      <c r="C1314" s="54"/>
    </row>
    <row r="1315" spans="1:3" x14ac:dyDescent="0.2">
      <c r="A1315" s="54"/>
      <c r="B1315" s="54"/>
      <c r="C1315" s="54"/>
    </row>
    <row r="1316" spans="1:3" x14ac:dyDescent="0.2">
      <c r="A1316" s="54"/>
      <c r="B1316" s="54"/>
      <c r="C1316" s="54"/>
    </row>
    <row r="1317" spans="1:3" x14ac:dyDescent="0.2">
      <c r="A1317" s="54"/>
      <c r="B1317" s="54"/>
      <c r="C1317" s="54"/>
    </row>
    <row r="1318" spans="1:3" x14ac:dyDescent="0.2">
      <c r="A1318" s="54"/>
      <c r="B1318" s="54"/>
      <c r="C1318" s="54"/>
    </row>
    <row r="1319" spans="1:3" x14ac:dyDescent="0.2">
      <c r="A1319" s="54"/>
      <c r="B1319" s="54"/>
      <c r="C1319" s="54"/>
    </row>
    <row r="1320" spans="1:3" x14ac:dyDescent="0.2">
      <c r="A1320" s="54"/>
      <c r="B1320" s="54"/>
      <c r="C1320" s="54"/>
    </row>
    <row r="1321" spans="1:3" x14ac:dyDescent="0.2">
      <c r="A1321" s="54"/>
      <c r="B1321" s="54"/>
      <c r="C1321" s="54"/>
    </row>
    <row r="1322" spans="1:3" x14ac:dyDescent="0.2">
      <c r="A1322" s="54"/>
      <c r="B1322" s="54"/>
      <c r="C1322" s="54"/>
    </row>
    <row r="1323" spans="1:3" x14ac:dyDescent="0.2">
      <c r="A1323" s="54"/>
      <c r="B1323" s="54"/>
      <c r="C1323" s="54"/>
    </row>
    <row r="1324" spans="1:3" x14ac:dyDescent="0.2">
      <c r="A1324" s="54"/>
      <c r="B1324" s="54"/>
      <c r="C1324" s="54"/>
    </row>
    <row r="1325" spans="1:3" x14ac:dyDescent="0.2">
      <c r="A1325" s="54"/>
      <c r="B1325" s="54"/>
      <c r="C1325" s="54"/>
    </row>
    <row r="1326" spans="1:3" x14ac:dyDescent="0.2">
      <c r="A1326" s="54"/>
      <c r="B1326" s="54"/>
      <c r="C1326" s="54"/>
    </row>
    <row r="1327" spans="1:3" x14ac:dyDescent="0.2">
      <c r="A1327" s="54"/>
      <c r="B1327" s="54"/>
      <c r="C1327" s="54"/>
    </row>
    <row r="1328" spans="1:3" x14ac:dyDescent="0.2">
      <c r="A1328" s="54"/>
      <c r="B1328" s="54"/>
      <c r="C1328" s="54"/>
    </row>
    <row r="1329" spans="1:3" x14ac:dyDescent="0.2">
      <c r="A1329" s="54"/>
      <c r="B1329" s="54"/>
      <c r="C1329" s="54"/>
    </row>
    <row r="1330" spans="1:3" x14ac:dyDescent="0.2">
      <c r="A1330" s="54"/>
      <c r="B1330" s="54"/>
      <c r="C1330" s="54"/>
    </row>
    <row r="1331" spans="1:3" x14ac:dyDescent="0.2">
      <c r="A1331" s="54"/>
      <c r="B1331" s="54"/>
      <c r="C1331" s="54"/>
    </row>
    <row r="1332" spans="1:3" x14ac:dyDescent="0.2">
      <c r="A1332" s="39"/>
      <c r="B1332" s="39"/>
      <c r="C1332" s="39"/>
    </row>
    <row r="1333" spans="1:3" x14ac:dyDescent="0.2">
      <c r="A1333" s="39"/>
      <c r="B1333" s="39"/>
      <c r="C1333" s="39"/>
    </row>
    <row r="1334" spans="1:3" x14ac:dyDescent="0.2">
      <c r="A1334" s="39"/>
      <c r="B1334" s="39"/>
      <c r="C1334" s="39"/>
    </row>
    <row r="1335" spans="1:3" x14ac:dyDescent="0.2">
      <c r="A1335" s="39"/>
      <c r="B1335" s="39"/>
      <c r="C1335" s="39"/>
    </row>
    <row r="1336" spans="1:3" x14ac:dyDescent="0.2">
      <c r="A1336" s="39"/>
      <c r="B1336" s="39"/>
      <c r="C1336" s="39"/>
    </row>
    <row r="1337" spans="1:3" x14ac:dyDescent="0.2">
      <c r="A1337" s="39"/>
      <c r="B1337" s="39"/>
      <c r="C1337" s="39"/>
    </row>
    <row r="1338" spans="1:3" x14ac:dyDescent="0.2">
      <c r="A1338" s="39"/>
      <c r="B1338" s="39"/>
      <c r="C1338" s="39"/>
    </row>
    <row r="1339" spans="1:3" x14ac:dyDescent="0.2">
      <c r="A1339" s="39"/>
      <c r="B1339" s="39"/>
      <c r="C1339" s="39"/>
    </row>
    <row r="1340" spans="1:3" x14ac:dyDescent="0.2">
      <c r="A1340" s="39"/>
      <c r="B1340" s="39"/>
      <c r="C1340" s="39"/>
    </row>
    <row r="1341" spans="1:3" x14ac:dyDescent="0.2">
      <c r="A1341" s="39"/>
      <c r="B1341" s="39"/>
      <c r="C1341" s="39"/>
    </row>
    <row r="1342" spans="1:3" x14ac:dyDescent="0.2">
      <c r="A1342" s="39"/>
      <c r="B1342" s="39"/>
      <c r="C1342" s="39"/>
    </row>
    <row r="1343" spans="1:3" x14ac:dyDescent="0.2">
      <c r="A1343" s="39"/>
      <c r="B1343" s="39"/>
      <c r="C1343" s="39"/>
    </row>
    <row r="1344" spans="1:3" x14ac:dyDescent="0.2">
      <c r="A1344" s="39"/>
      <c r="B1344" s="39"/>
      <c r="C1344" s="39"/>
    </row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  <row r="7929" s="39" customFormat="1" x14ac:dyDescent="0.2"/>
    <row r="7930" s="39" customFormat="1" x14ac:dyDescent="0.2"/>
    <row r="7931" s="39" customFormat="1" x14ac:dyDescent="0.2"/>
    <row r="7932" s="39" customFormat="1" x14ac:dyDescent="0.2"/>
    <row r="7933" s="39" customFormat="1" x14ac:dyDescent="0.2"/>
    <row r="7934" s="39" customFormat="1" x14ac:dyDescent="0.2"/>
    <row r="7935" s="39" customFormat="1" x14ac:dyDescent="0.2"/>
    <row r="7936" s="39" customFormat="1" x14ac:dyDescent="0.2"/>
    <row r="7937" s="39" customFormat="1" x14ac:dyDescent="0.2"/>
    <row r="7938" s="39" customFormat="1" x14ac:dyDescent="0.2"/>
    <row r="7939" s="39" customFormat="1" x14ac:dyDescent="0.2"/>
    <row r="7940" s="39" customFormat="1" x14ac:dyDescent="0.2"/>
    <row r="7941" s="39" customFormat="1" x14ac:dyDescent="0.2"/>
    <row r="7942" s="39" customFormat="1" x14ac:dyDescent="0.2"/>
    <row r="7943" s="39" customFormat="1" x14ac:dyDescent="0.2"/>
    <row r="7944" s="39" customFormat="1" x14ac:dyDescent="0.2"/>
    <row r="7945" s="39" customFormat="1" x14ac:dyDescent="0.2"/>
    <row r="7946" s="39" customFormat="1" x14ac:dyDescent="0.2"/>
    <row r="7947" s="39" customFormat="1" x14ac:dyDescent="0.2"/>
    <row r="7948" s="39" customFormat="1" x14ac:dyDescent="0.2"/>
    <row r="7949" s="39" customFormat="1" x14ac:dyDescent="0.2"/>
    <row r="7950" s="39" customFormat="1" x14ac:dyDescent="0.2"/>
    <row r="7951" s="39" customFormat="1" x14ac:dyDescent="0.2"/>
    <row r="7952" s="39" customFormat="1" x14ac:dyDescent="0.2"/>
    <row r="7953" s="39" customFormat="1" x14ac:dyDescent="0.2"/>
    <row r="7954" s="39" customFormat="1" x14ac:dyDescent="0.2"/>
    <row r="7955" s="39" customFormat="1" x14ac:dyDescent="0.2"/>
    <row r="7956" s="39" customFormat="1" x14ac:dyDescent="0.2"/>
    <row r="7957" s="39" customFormat="1" x14ac:dyDescent="0.2"/>
    <row r="7958" s="39" customFormat="1" x14ac:dyDescent="0.2"/>
    <row r="7959" s="39" customFormat="1" x14ac:dyDescent="0.2"/>
    <row r="7960" s="39" customFormat="1" x14ac:dyDescent="0.2"/>
    <row r="7961" s="39" customFormat="1" x14ac:dyDescent="0.2"/>
    <row r="7962" s="39" customFormat="1" x14ac:dyDescent="0.2"/>
    <row r="7963" s="39" customFormat="1" x14ac:dyDescent="0.2"/>
    <row r="7964" s="39" customFormat="1" x14ac:dyDescent="0.2"/>
    <row r="7965" s="39" customFormat="1" x14ac:dyDescent="0.2"/>
    <row r="7966" s="39" customFormat="1" x14ac:dyDescent="0.2"/>
    <row r="7967" s="39" customFormat="1" x14ac:dyDescent="0.2"/>
    <row r="7968" s="39" customFormat="1" x14ac:dyDescent="0.2"/>
    <row r="7969" s="39" customFormat="1" x14ac:dyDescent="0.2"/>
    <row r="7970" s="39" customFormat="1" x14ac:dyDescent="0.2"/>
    <row r="7971" s="39" customFormat="1" x14ac:dyDescent="0.2"/>
    <row r="7972" s="39" customFormat="1" x14ac:dyDescent="0.2"/>
    <row r="7973" s="39" customFormat="1" x14ac:dyDescent="0.2"/>
    <row r="7974" s="39" customFormat="1" x14ac:dyDescent="0.2"/>
    <row r="7975" s="39" customFormat="1" x14ac:dyDescent="0.2"/>
    <row r="7976" s="39" customFormat="1" x14ac:dyDescent="0.2"/>
    <row r="7977" s="39" customFormat="1" x14ac:dyDescent="0.2"/>
    <row r="7978" s="39" customFormat="1" x14ac:dyDescent="0.2"/>
    <row r="7979" s="39" customFormat="1" x14ac:dyDescent="0.2"/>
    <row r="7980" s="39" customFormat="1" x14ac:dyDescent="0.2"/>
    <row r="7981" s="39" customFormat="1" x14ac:dyDescent="0.2"/>
    <row r="7982" s="39" customFormat="1" x14ac:dyDescent="0.2"/>
    <row r="7983" s="39" customFormat="1" x14ac:dyDescent="0.2"/>
    <row r="7984" s="39" customFormat="1" x14ac:dyDescent="0.2"/>
    <row r="7985" s="39" customFormat="1" x14ac:dyDescent="0.2"/>
    <row r="7986" s="39" customFormat="1" x14ac:dyDescent="0.2"/>
    <row r="7987" s="39" customFormat="1" x14ac:dyDescent="0.2"/>
    <row r="7988" s="39" customFormat="1" x14ac:dyDescent="0.2"/>
    <row r="7989" s="39" customFormat="1" x14ac:dyDescent="0.2"/>
    <row r="7990" s="39" customFormat="1" x14ac:dyDescent="0.2"/>
    <row r="7991" s="39" customFormat="1" x14ac:dyDescent="0.2"/>
    <row r="7992" s="39" customFormat="1" x14ac:dyDescent="0.2"/>
    <row r="7993" s="39" customFormat="1" x14ac:dyDescent="0.2"/>
    <row r="7994" s="39" customFormat="1" x14ac:dyDescent="0.2"/>
    <row r="7995" s="39" customFormat="1" x14ac:dyDescent="0.2"/>
    <row r="7996" s="39" customFormat="1" x14ac:dyDescent="0.2"/>
    <row r="7997" s="39" customFormat="1" x14ac:dyDescent="0.2"/>
    <row r="7998" s="39" customFormat="1" x14ac:dyDescent="0.2"/>
    <row r="7999" s="39" customFormat="1" x14ac:dyDescent="0.2"/>
    <row r="8000" s="39" customFormat="1" x14ac:dyDescent="0.2"/>
    <row r="8001" s="39" customFormat="1" x14ac:dyDescent="0.2"/>
    <row r="8002" s="39" customFormat="1" x14ac:dyDescent="0.2"/>
    <row r="8003" s="39" customFormat="1" x14ac:dyDescent="0.2"/>
    <row r="8004" s="39" customFormat="1" x14ac:dyDescent="0.2"/>
    <row r="8005" s="39" customFormat="1" x14ac:dyDescent="0.2"/>
    <row r="8006" s="39" customFormat="1" x14ac:dyDescent="0.2"/>
    <row r="8007" s="39" customFormat="1" x14ac:dyDescent="0.2"/>
    <row r="8008" s="39" customFormat="1" x14ac:dyDescent="0.2"/>
    <row r="8009" s="39" customFormat="1" x14ac:dyDescent="0.2"/>
    <row r="8010" s="39" customFormat="1" x14ac:dyDescent="0.2"/>
  </sheetData>
  <protectedRanges>
    <protectedRange sqref="A15" name="Raspon1"/>
  </protectedRanges>
  <mergeCells count="4">
    <mergeCell ref="B1:D1"/>
    <mergeCell ref="B2:D2"/>
    <mergeCell ref="B3:D3"/>
    <mergeCell ref="B4:D4"/>
  </mergeCell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Sabljo</cp:lastModifiedBy>
  <cp:lastPrinted>2023-07-24T12:33:14Z</cp:lastPrinted>
  <dcterms:created xsi:type="dcterms:W3CDTF">2022-08-12T12:51:27Z</dcterms:created>
  <dcterms:modified xsi:type="dcterms:W3CDTF">2026-07-31T12:28:26Z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